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rtinez\Documents\2023\Wetlands_BTR\Informe_marzo\OneDrive-2023-03-08\"/>
    </mc:Choice>
  </mc:AlternateContent>
  <xr:revisionPtr revIDLastSave="0" documentId="13_ncr:1_{58823065-31D0-4DB3-9356-4D23192486D6}" xr6:coauthVersionLast="47" xr6:coauthVersionMax="47" xr10:uidLastSave="{00000000-0000-0000-0000-000000000000}"/>
  <bookViews>
    <workbookView xWindow="-120" yWindow="-120" windowWidth="20730" windowHeight="11160" xr2:uid="{C5B0B5F1-CB03-4268-9CED-C0D1FC0E5887}"/>
  </bookViews>
  <sheets>
    <sheet name="Revisión F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 s="1"/>
  <c r="E22" i="1" l="1"/>
  <c r="E35" i="1" l="1"/>
  <c r="E34" i="1"/>
  <c r="E33" i="1"/>
  <c r="E29" i="1"/>
  <c r="E28" i="1"/>
  <c r="E2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4" i="1"/>
  <c r="D32" i="1"/>
  <c r="D31" i="1"/>
  <c r="F21" i="1"/>
  <c r="E36" i="1" l="1"/>
  <c r="J39" i="1"/>
  <c r="I42" i="1" l="1"/>
  <c r="E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41" i="1"/>
  <c r="E41" i="1" s="1"/>
  <c r="F41" i="1" s="1"/>
  <c r="F42" i="1" l="1"/>
  <c r="G39" i="1" s="1"/>
</calcChain>
</file>

<file path=xl/sharedStrings.xml><?xml version="1.0" encoding="utf-8"?>
<sst xmlns="http://schemas.openxmlformats.org/spreadsheetml/2006/main" count="381" uniqueCount="285">
  <si>
    <t xml:space="preserve">Referentes academicos </t>
  </si>
  <si>
    <t>Fuente</t>
  </si>
  <si>
    <t>Localization geográfica</t>
  </si>
  <si>
    <t xml:space="preserve">  Edad del  manglar</t>
  </si>
  <si>
    <t xml:space="preserve">Biomasa total*  ton/ha  </t>
  </si>
  <si>
    <r>
      <t>Biomasa aérea  ton/ha</t>
    </r>
    <r>
      <rPr>
        <b/>
        <vertAlign val="superscript"/>
        <sz val="10"/>
        <color rgb="FF000000"/>
        <rFont val="Calibri"/>
        <family val="2"/>
        <scheme val="minor"/>
      </rPr>
      <t>**</t>
    </r>
  </si>
  <si>
    <t xml:space="preserve">** Se usó la Tabla 4.4 del Refinamiento del IPCC (2019), donde se expone que para bosques tropicales naturales en América el radio R para obtener Biomasa subterránea de la biomasa aéreal es 0,221. </t>
  </si>
  <si>
    <t>Shenzhen Bay, Guangdong Province, China</t>
  </si>
  <si>
    <t>Chen et al. (2012)</t>
  </si>
  <si>
    <t>IPCC 192 Ton / ha</t>
  </si>
  <si>
    <t>IPCC 9.9 Ton / ha / año</t>
  </si>
  <si>
    <t>Ren et al. (2009)</t>
  </si>
  <si>
    <t>Leizhou Bay, South China</t>
  </si>
  <si>
    <r>
      <t>Liao</t>
    </r>
    <r>
      <rPr>
        <vertAlign val="superscript"/>
        <sz val="10"/>
        <color theme="1"/>
        <rFont val="Calibri"/>
        <family val="2"/>
        <scheme val="minor"/>
      </rPr>
      <t>a</t>
    </r>
  </si>
  <si>
    <t>Qiongshan, Hainan, China</t>
  </si>
  <si>
    <r>
      <t>Zan</t>
    </r>
    <r>
      <rPr>
        <vertAlign val="superscript"/>
        <sz val="10"/>
        <color theme="1"/>
        <rFont val="Calibri"/>
        <family val="2"/>
        <scheme val="minor"/>
      </rPr>
      <t>a</t>
    </r>
  </si>
  <si>
    <t>Futian, Guangdong, China</t>
  </si>
  <si>
    <t>Kairo et al. (2009)</t>
  </si>
  <si>
    <t>Gazi Bay, Kenya</t>
  </si>
  <si>
    <t>Kairo et al. (2008)</t>
  </si>
  <si>
    <r>
      <t>Ong J.E.</t>
    </r>
    <r>
      <rPr>
        <vertAlign val="superscript"/>
        <sz val="10"/>
        <color theme="1"/>
        <rFont val="Calibri"/>
        <family val="2"/>
        <scheme val="minor"/>
      </rPr>
      <t>b</t>
    </r>
  </si>
  <si>
    <t>Matang, Malaysia</t>
  </si>
  <si>
    <t>IPCC 2006</t>
  </si>
  <si>
    <r>
      <t>Christensen B.</t>
    </r>
    <r>
      <rPr>
        <vertAlign val="superscript"/>
        <sz val="10"/>
        <color theme="1"/>
        <rFont val="Calibri"/>
        <family val="2"/>
        <scheme val="minor"/>
      </rPr>
      <t>b</t>
    </r>
  </si>
  <si>
    <t>Phuket, Thailand</t>
  </si>
  <si>
    <t xml:space="preserve">BA </t>
  </si>
  <si>
    <t>Loveluck, C; Feller, I; McKee, K &amp; R. Thompson (2005)</t>
  </si>
  <si>
    <t>Bocas del Toro, Panamá (franja)</t>
  </si>
  <si>
    <t>(Transición hacia el mar)</t>
  </si>
  <si>
    <t>(Dwarf)</t>
  </si>
  <si>
    <t>(Hacia tierra)</t>
  </si>
  <si>
    <t>El articulo reporta directamente el valor de biomasa</t>
  </si>
  <si>
    <t>Romero T (2017)</t>
  </si>
  <si>
    <t>Manglares de los distritos de Remedios, San Félix y San Lorenzo, en la provincia de Chiriquí.</t>
  </si>
  <si>
    <t>El articulo reporta que el 23% del total, es aereo. Se empleo este factor para realizar el calculo</t>
  </si>
  <si>
    <t>Guzman, H; Barnés, P; Lovelock, C &amp; I Feller (2005)</t>
  </si>
  <si>
    <t>Sitios de manglares de CARICOMP, Bocas del Toro, Panamá (1962)</t>
  </si>
  <si>
    <t>El art reporta 9.57 kg m2  en 19662. Se tomó el valor superior</t>
  </si>
  <si>
    <t>Gross, J; Flores, E &amp; L Schwendenmann (2014)</t>
  </si>
  <si>
    <t>Rio de Jesus, localizado en el Sitio Ramsar Golfo de Montijo, Costa Pacífica, Panamá (2014)</t>
  </si>
  <si>
    <t>30 (P. rhizophorae)
80 (R. racemosa)</t>
  </si>
  <si>
    <t>Dato de biomasa aérea: 76 - 335 (promedio: 176)</t>
  </si>
  <si>
    <t>Bocas del Toro, Panamá (2005)</t>
  </si>
  <si>
    <t>Dato de biomasa aérea: 8,3 - 194 (promedio: 101,5)</t>
  </si>
  <si>
    <t>Valor teórico de la biomasa total obtenido a partir de la Ecuación 2.10 del IPCC</t>
  </si>
  <si>
    <t>Golfo de Urabá, Colombia (2012)</t>
  </si>
  <si>
    <t>Dato de biomasa aérea: 31 - 188 (promedio: 109,5)</t>
  </si>
  <si>
    <t>Costa sur de Costa Rica y zonas vecinas Panameñas (1992)</t>
  </si>
  <si>
    <t>La Palma, Darien, Panamá Este (1969)</t>
  </si>
  <si>
    <t>Manglares neotropicales (1998; 2003; 2008)</t>
  </si>
  <si>
    <t>Dato de biomasa aérea: 8 - 394 (promedio: 118)</t>
  </si>
  <si>
    <t>maximo acumulable</t>
  </si>
  <si>
    <t>Promedio 20 años</t>
  </si>
  <si>
    <t>promedio datos Panamá y homologos</t>
  </si>
  <si>
    <t>Referentes paises</t>
  </si>
  <si>
    <t>Biomasa capturada ton/ha</t>
  </si>
  <si>
    <t>Crecimiento anual</t>
  </si>
  <si>
    <t>Max</t>
  </si>
  <si>
    <t>k</t>
  </si>
  <si>
    <t>años</t>
  </si>
  <si>
    <t>1/(1/m)</t>
  </si>
  <si>
    <t xml:space="preserve">Pais </t>
  </si>
  <si>
    <t>FE</t>
  </si>
  <si>
    <t>Denominación</t>
  </si>
  <si>
    <t>Banglades</t>
  </si>
  <si>
    <t>95.199 Plantacion de manglar</t>
  </si>
  <si>
    <t>Biomasa Bosque de manglar</t>
  </si>
  <si>
    <t xml:space="preserve">43.424 ton/ha </t>
  </si>
  <si>
    <t>Biomasa Plantacion de manglar</t>
  </si>
  <si>
    <t>Camboya</t>
  </si>
  <si>
    <t>244,58 CO2 ton ha-1</t>
  </si>
  <si>
    <t>Manglar</t>
  </si>
  <si>
    <t xml:space="preserve">423,68 CO2 ton ha-1  </t>
  </si>
  <si>
    <t>Rear manglar</t>
  </si>
  <si>
    <t>Costa Rica</t>
  </si>
  <si>
    <t>334,22 tCO2-e ha-1</t>
  </si>
  <si>
    <t>Bosque primario de manglar</t>
  </si>
  <si>
    <t>14,02 tCO2-e ha-1</t>
  </si>
  <si>
    <t>Bosque secundario de manglar (4 años)</t>
  </si>
  <si>
    <t>51,47 CO2-e ha-1</t>
  </si>
  <si>
    <t>Bosque secundario de manglar (15 años)</t>
  </si>
  <si>
    <t>101,86 CO2-e ha-1</t>
  </si>
  <si>
    <t>Bosque secundario de manglar (30 años)</t>
  </si>
  <si>
    <t>Ecuador</t>
  </si>
  <si>
    <t>317,64 tCO2-e ha-1</t>
  </si>
  <si>
    <t>Existencias promedio de carbono</t>
  </si>
  <si>
    <t>El Salvador</t>
  </si>
  <si>
    <t>318.58  tCO2/ha</t>
  </si>
  <si>
    <t>Bosque intacto</t>
  </si>
  <si>
    <t>268,88  tCO2/ha</t>
  </si>
  <si>
    <t>Bosque degradado</t>
  </si>
  <si>
    <t>109,79  tCO2/ha</t>
  </si>
  <si>
    <t>Bosque muy degradado</t>
  </si>
  <si>
    <t>46,29  tCO2/ha</t>
  </si>
  <si>
    <t>Bosque extremadamente degradado</t>
  </si>
  <si>
    <t>271,33  tCO2/ha</t>
  </si>
  <si>
    <t>Zonas boscosas</t>
  </si>
  <si>
    <t>Gabon</t>
  </si>
  <si>
    <t>422,32 tC/ha</t>
  </si>
  <si>
    <t>Existencias de carbono</t>
  </si>
  <si>
    <t>64,062,165 tC</t>
  </si>
  <si>
    <t>Stock de carbono</t>
  </si>
  <si>
    <t xml:space="preserve">año amxima captura </t>
  </si>
  <si>
    <t>Guinea Bissau</t>
  </si>
  <si>
    <t xml:space="preserve">78,5 tCO2-e ha-1 </t>
  </si>
  <si>
    <t>Biomasa aérea manglares</t>
  </si>
  <si>
    <t>36,0 tCO2-e ha-1</t>
  </si>
  <si>
    <t>Biomasa subterránea manglares</t>
  </si>
  <si>
    <t>114,5 tCO2-e ha-1</t>
  </si>
  <si>
    <t>Factor de emisión en la categoría de manglares a tierras no forestales</t>
  </si>
  <si>
    <t>Honduras</t>
  </si>
  <si>
    <t>34,714 ton/ha</t>
  </si>
  <si>
    <t>Carbono promedio en los bosques de mangle</t>
  </si>
  <si>
    <t>127.29 tCO2/ha</t>
  </si>
  <si>
    <t>Toneladas equivalentes de Dióxido de Carbono promedio por tipo de bosque</t>
  </si>
  <si>
    <t>1,44 C/ha/año</t>
  </si>
  <si>
    <t>Factor de absorción</t>
  </si>
  <si>
    <t>Indonesia</t>
  </si>
  <si>
    <t>263,9 Mg ha-1</t>
  </si>
  <si>
    <t>Stock de biomasa aérea en bosque primario de manglar</t>
  </si>
  <si>
    <t>201,7 Mg ha-1</t>
  </si>
  <si>
    <t>Stock de biomasa aérea en bosque secundario de manglar</t>
  </si>
  <si>
    <t>455,2 t CO2ha-1</t>
  </si>
  <si>
    <t>Factor de emisión en el bosque de manglar deforestado de Kalimantan</t>
  </si>
  <si>
    <t>348,0 t CO2ha-1</t>
  </si>
  <si>
    <t>Factor de emisión en el bosque de manglar degradado de Kalimantan</t>
  </si>
  <si>
    <t>Kenia</t>
  </si>
  <si>
    <t>28,81 t/ha</t>
  </si>
  <si>
    <t>Biomasa manglares y ecosistemas costeros (ecosistemas abiertos)</t>
  </si>
  <si>
    <t>113,55 t/ha</t>
  </si>
  <si>
    <t>Biomasa manglares y ecosistemas costeros (ecosistemas densos)</t>
  </si>
  <si>
    <t>49,64 tCO2/ha - 195,69 tCO2/ha</t>
  </si>
  <si>
    <t>Rango varianza de toneladas de dióxido de carbono por ha</t>
  </si>
  <si>
    <t>Madagascar</t>
  </si>
  <si>
    <t>146,8 tC/ha</t>
  </si>
  <si>
    <t>Biomasa en manglares con copa</t>
  </si>
  <si>
    <t>42,9 tC/ha</t>
  </si>
  <si>
    <t>Tipo de manglar 1 en ecosistemas con dosel abierto</t>
  </si>
  <si>
    <t>20,8 tC/ha</t>
  </si>
  <si>
    <t>Tipo de manglar 2 en ecosistemas con dosel abierto</t>
  </si>
  <si>
    <t>319,93 TDM/ha</t>
  </si>
  <si>
    <t>Biomasa total en manglares</t>
  </si>
  <si>
    <t>551,34 tCO2/ha</t>
  </si>
  <si>
    <t>Factor de emisión en manglares</t>
  </si>
  <si>
    <t>314,14 tCO2/ha</t>
  </si>
  <si>
    <t>Factor de emisión en la ecorregion de manglar (no forestal)</t>
  </si>
  <si>
    <t>Malasia</t>
  </si>
  <si>
    <t>11 tC/ha/año</t>
  </si>
  <si>
    <t>Tasa para manglares (fuertemente intervenidos)</t>
  </si>
  <si>
    <t>Mozambique</t>
  </si>
  <si>
    <t>92 (tdm.ha)-1</t>
  </si>
  <si>
    <t>Biomasa aérea</t>
  </si>
  <si>
    <t>26,68 (tdm.ha)-1</t>
  </si>
  <si>
    <t>Biomasa subterránea</t>
  </si>
  <si>
    <t xml:space="preserve">Fuente del la ecuación </t>
  </si>
  <si>
    <t>152 342 tCO2e/year</t>
  </si>
  <si>
    <t>Promedio emisiones de CO2 al año</t>
  </si>
  <si>
    <t>Pienaar, L.V., K.J. Turnbull. 1973. The Chapman-Richards Generalization of Von Bertalanffy’s Growth Model for Basal Area Growth and Yield in Even-Aged Stands. Forest Science 19: 2-22.</t>
  </si>
  <si>
    <t>152 342 tCO2</t>
  </si>
  <si>
    <t>Total de emisiones de CO2</t>
  </si>
  <si>
    <t>Fuente parametros modelo Chapman</t>
  </si>
  <si>
    <t>Myanmar</t>
  </si>
  <si>
    <t>Radio biomasa aérea a subterránea</t>
  </si>
  <si>
    <t>https://winrock.org/wp-content/uploads/2018/02/6.-Coastal-assessment-in-Colombia.pdf</t>
  </si>
  <si>
    <t>2,1 tC/ha</t>
  </si>
  <si>
    <t>Rago de litter</t>
  </si>
  <si>
    <t>Nicaragua</t>
  </si>
  <si>
    <t>47,36 tC/ ha</t>
  </si>
  <si>
    <t>Densidad promedio de carbono en bosque latifolieado intacto</t>
  </si>
  <si>
    <t>36,41 tC/ha</t>
  </si>
  <si>
    <t>Densidad promedio de carbono en bosque latifolieado degradado</t>
  </si>
  <si>
    <t>Nigeria</t>
  </si>
  <si>
    <t>354,53 tCO2e/ha</t>
  </si>
  <si>
    <t>Stock de carbono de materia orgánica viva y muerta</t>
  </si>
  <si>
    <t>2,413,155 tCO2e/año</t>
  </si>
  <si>
    <t>Emisiones anuales estimadas a partir periodo de estudio de 10 años, entre el 2006-2016</t>
  </si>
  <si>
    <t>Pakistan</t>
  </si>
  <si>
    <t>5,2 C ton/ha</t>
  </si>
  <si>
    <t>La densidad media de carbono en los bosques de litoral y pantanos (manglares)</t>
  </si>
  <si>
    <t>14 CO2-e ton/ha</t>
  </si>
  <si>
    <t>Factor de emisión por deforestación</t>
  </si>
  <si>
    <t>Panamá</t>
  </si>
  <si>
    <t>169,9 t/ha</t>
  </si>
  <si>
    <t>Stock estimado de biomasa aérea</t>
  </si>
  <si>
    <t>81,6 tC/ha</t>
  </si>
  <si>
    <t>Stock de carbono en la biomasa aérea</t>
  </si>
  <si>
    <t>17 tC/ha</t>
  </si>
  <si>
    <t>Stock de carbono en la biomasa subterránea</t>
  </si>
  <si>
    <t>134,6 tC/ha</t>
  </si>
  <si>
    <t>Stock de carbono total</t>
  </si>
  <si>
    <t>Papua Nueva Guinea</t>
  </si>
  <si>
    <t>192 t/ha</t>
  </si>
  <si>
    <t>Biomasa aérea (materia seca) en bosque primario</t>
  </si>
  <si>
    <t>94 t/ha</t>
  </si>
  <si>
    <t>Biomasa subterránea (materia seca) en bosque primario</t>
  </si>
  <si>
    <t>126 t/ha</t>
  </si>
  <si>
    <t>Biomasa aérea (materia seca) en bosque degradado</t>
  </si>
  <si>
    <t>62 t/ha</t>
  </si>
  <si>
    <t>Biomasa subterránea (materia seca) en bosque degradado</t>
  </si>
  <si>
    <t>493,01 tCO2e/ha/yr</t>
  </si>
  <si>
    <t xml:space="preserve">Factor de emisión de deforestación en el bosque primario </t>
  </si>
  <si>
    <t>322,78 tCO2e/ha/yr</t>
  </si>
  <si>
    <t>Factor de emisión de deforestación en el bosque degradado</t>
  </si>
  <si>
    <t>170,23 tCO2e/ha/yr</t>
  </si>
  <si>
    <t>Factor de emisión de la degradación de bosque</t>
  </si>
  <si>
    <t>Santa Lucía</t>
  </si>
  <si>
    <t>192 t.d.m. ha-1</t>
  </si>
  <si>
    <t>8,25 t.d.m. ha-1 yr-1</t>
  </si>
  <si>
    <t>Crecimiento neto de biomasa en manglares con algún tipo de perturbación</t>
  </si>
  <si>
    <t>Surinam</t>
  </si>
  <si>
    <t>176,47 t C ha-1</t>
  </si>
  <si>
    <t>Stock de carbono total de manglar</t>
  </si>
  <si>
    <t>647.05 t CO2 ha-1</t>
  </si>
  <si>
    <t>Factor de emisión por el cambio de la cobertura de bosque a no bosque</t>
  </si>
  <si>
    <t>191,40 t CO2 ha-1</t>
  </si>
  <si>
    <t>Factor de emisión por el cambio de tierras destinadas para agricultura migratoria a no bosque</t>
  </si>
  <si>
    <t>171,79 t C ha-1</t>
  </si>
  <si>
    <t>Stock de carbono total de otros ecosistemas costeros</t>
  </si>
  <si>
    <t>629,91 t CO2 ha-1</t>
  </si>
  <si>
    <t>Tailandia</t>
  </si>
  <si>
    <t>120.779 ton/ha</t>
  </si>
  <si>
    <t>Biomasa aérea promedio en el periodo de 2016-2017</t>
  </si>
  <si>
    <t>310,24 tCO2/ha</t>
  </si>
  <si>
    <t xml:space="preserve">Stock de carbono total </t>
  </si>
  <si>
    <t xml:space="preserve"> -1,066  tCO2/ha/yr</t>
  </si>
  <si>
    <t>Factor de emisión de manglar a bosque perenne</t>
  </si>
  <si>
    <t xml:space="preserve">15,887  tCO2/ha/yr </t>
  </si>
  <si>
    <t>Factor de emisión de manglar a bosque caducifolio</t>
  </si>
  <si>
    <t>28,194 tCO2/ha/yr</t>
  </si>
  <si>
    <t>Factor de emisión de manglar a áreas de no bosque</t>
  </si>
  <si>
    <t>Tanzania</t>
  </si>
  <si>
    <t>78.86 tonC/ha</t>
  </si>
  <si>
    <t xml:space="preserve">Factor de emisión del bosque de manglar en la parte continental </t>
  </si>
  <si>
    <t>7.88 tonC/ha.</t>
  </si>
  <si>
    <t>Factor de emisión del bosque de manglar en Zanzibar</t>
  </si>
  <si>
    <t>Vietnam</t>
  </si>
  <si>
    <t>35.2 tC/ha</t>
  </si>
  <si>
    <t>Promedio de stock de carbono en los bosques de manglar (Noreste, en las regiones del delta del Río Rojo y en la costa Norcentral)</t>
  </si>
  <si>
    <t>64,4 tC/ha</t>
  </si>
  <si>
    <t>Promedio de stock de carbono en los bosques de manglar (costa Surcentral, el sureste y la región del delta del Río Mekong)</t>
  </si>
  <si>
    <t>Arabia Saudita</t>
  </si>
  <si>
    <t>6,2 millones tons de CO2</t>
  </si>
  <si>
    <t>Stock de carbono en Arabia Saudita</t>
  </si>
  <si>
    <t>Belice</t>
  </si>
  <si>
    <t xml:space="preserve">81 t.d.m. </t>
  </si>
  <si>
    <t>Contenido de biomasa</t>
  </si>
  <si>
    <t>9,9 t.d.m/ha/año</t>
  </si>
  <si>
    <t xml:space="preserve">Factor de remoción para manglares basado en el inventario de emisiones de GHG </t>
  </si>
  <si>
    <t>150 t/ha</t>
  </si>
  <si>
    <t>Biomasa aérea recomendada para manglar</t>
  </si>
  <si>
    <t>165 t/ha</t>
  </si>
  <si>
    <t>Biomasa aérea recomendada para manglar posterior (o rare/back manglar, en inglés)</t>
  </si>
  <si>
    <t>334,22 TCO2-e ha-1</t>
  </si>
  <si>
    <t>Stock de carbono en bosque primario de manglar</t>
  </si>
  <si>
    <t>14,02 TCO2-e ha-1</t>
  </si>
  <si>
    <t>Stock de carbono en bosque secundario de manglar (de 4 años)</t>
  </si>
  <si>
    <t>51,47 TCO2-e ha-1</t>
  </si>
  <si>
    <t>Stock de carbono en bosque secundario de manglar (de 15 años)</t>
  </si>
  <si>
    <t>101,86 TCO2-e ha-1</t>
  </si>
  <si>
    <t>Stock de carbono en bosque secundario de manglar (de 30 años)</t>
  </si>
  <si>
    <t>317,64 tCO2-eq/ha-1</t>
  </si>
  <si>
    <t>Factor de emisión</t>
  </si>
  <si>
    <t>-82,6 kt CO2 eq</t>
  </si>
  <si>
    <t>Análisis del balance entre las emisiones y absorciones de CO2, en términos absolutos, del componente Tierras forestales que permanecen como tales por tipo de vegetación en El Salvador, para el 2014 en Mangles</t>
  </si>
  <si>
    <t xml:space="preserve">66,8 kt CO2 eq </t>
  </si>
  <si>
    <t>-149,4 kt CO2 eq</t>
  </si>
  <si>
    <t>Factor de remoción</t>
  </si>
  <si>
    <t>India</t>
  </si>
  <si>
    <t>1,6 MtCO2</t>
  </si>
  <si>
    <t>Incremento anual potencial en la mitigación de carbono para la restauración de manglares y captación de humedales</t>
  </si>
  <si>
    <t>Kuwait</t>
  </si>
  <si>
    <t>1641.016 GgCO2</t>
  </si>
  <si>
    <t>Emisiones de CO2 en ecosistemas marinos</t>
  </si>
  <si>
    <t>0.149 GgCH4</t>
  </si>
  <si>
    <t>Emisiones de CH4 en ecosistemas marinos</t>
  </si>
  <si>
    <t>México</t>
  </si>
  <si>
    <t>330 millones de toneladas métricas</t>
  </si>
  <si>
    <t>Estimación preliminar del almacenamiento de carbono en los manglares</t>
  </si>
  <si>
    <t>42 millones toneladas métricas</t>
  </si>
  <si>
    <t>Estimación preliminar del almacenamiento de carbono en los pastos marinos</t>
  </si>
  <si>
    <t xml:space="preserve">Promedio anual de la biomasa aérea en bosque primario </t>
  </si>
  <si>
    <t>162 t.d.m. ha-1</t>
  </si>
  <si>
    <t xml:space="preserve">Promedio anual de la biomasa aérea en bosque degradado </t>
  </si>
  <si>
    <t>Resaltados los factores de remosiones anuales por hectarea referentes para Panamá</t>
  </si>
  <si>
    <t>NIVEL DE REFERENCIA FORESTAL DE PANAMA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</si>
</sst>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6" xfId="0" applyFont="1" applyBorder="1"/>
    <xf numFmtId="0" fontId="1" fillId="0" borderId="0" xfId="0" applyFont="1"/>
    <xf numFmtId="0" fontId="0" fillId="0" borderId="6" xfId="0" applyBorder="1"/>
    <xf numFmtId="2" fontId="0" fillId="0" borderId="6" xfId="0" applyNumberFormat="1" applyBorder="1"/>
    <xf numFmtId="0" fontId="0" fillId="0" borderId="7" xfId="0" applyBorder="1"/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/>
    <xf numFmtId="0" fontId="1" fillId="2" borderId="9" xfId="0" applyFont="1" applyFill="1" applyBorder="1"/>
    <xf numFmtId="2" fontId="1" fillId="2" borderId="11" xfId="0" applyNumberFormat="1" applyFont="1" applyFill="1" applyBorder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0" fillId="3" borderId="17" xfId="0" applyFill="1" applyBorder="1"/>
    <xf numFmtId="4" fontId="5" fillId="3" borderId="16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0" fillId="4" borderId="6" xfId="0" applyNumberFormat="1" applyFill="1" applyBorder="1"/>
    <xf numFmtId="0" fontId="0" fillId="4" borderId="0" xfId="0" applyFill="1"/>
    <xf numFmtId="0" fontId="5" fillId="4" borderId="0" xfId="0" applyFont="1" applyFill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8" fillId="0" borderId="0" xfId="1"/>
    <xf numFmtId="2" fontId="5" fillId="0" borderId="0" xfId="0" applyNumberFormat="1" applyFont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6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7" borderId="9" xfId="0" applyFont="1" applyFill="1" applyBorder="1"/>
    <xf numFmtId="2" fontId="1" fillId="7" borderId="11" xfId="0" applyNumberFormat="1" applyFont="1" applyFill="1" applyBorder="1"/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crecimiento manglar biomasa / año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'Revisión FE'!$C$4:$C$21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8</c:v>
                </c:pt>
                <c:pt idx="15">
                  <c:v>12</c:v>
                </c:pt>
                <c:pt idx="16">
                  <c:v>28</c:v>
                </c:pt>
                <c:pt idx="17">
                  <c:v>15</c:v>
                </c:pt>
              </c:numCache>
            </c:numRef>
          </c:xVal>
          <c:yVal>
            <c:numRef>
              <c:f>'Revisión FE'!$E$4:$E$21</c:f>
              <c:numCache>
                <c:formatCode>0.00</c:formatCode>
                <c:ptCount val="18"/>
                <c:pt idx="0">
                  <c:v>25.749385749385748</c:v>
                </c:pt>
                <c:pt idx="1">
                  <c:v>15.348075348075346</c:v>
                </c:pt>
                <c:pt idx="2">
                  <c:v>21.670761670761671</c:v>
                </c:pt>
                <c:pt idx="3">
                  <c:v>18.435708435708435</c:v>
                </c:pt>
                <c:pt idx="4">
                  <c:v>27.600327600327599</c:v>
                </c:pt>
                <c:pt idx="5">
                  <c:v>36.912366912366913</c:v>
                </c:pt>
                <c:pt idx="6">
                  <c:v>41.613431613431615</c:v>
                </c:pt>
                <c:pt idx="7">
                  <c:v>19.352989352989351</c:v>
                </c:pt>
                <c:pt idx="8">
                  <c:v>10.057330057330056</c:v>
                </c:pt>
                <c:pt idx="9">
                  <c:v>14.782964782964783</c:v>
                </c:pt>
                <c:pt idx="10">
                  <c:v>25.290745290745289</c:v>
                </c:pt>
                <c:pt idx="11">
                  <c:v>10.18018018018018</c:v>
                </c:pt>
                <c:pt idx="12">
                  <c:v>5.8804258804258795</c:v>
                </c:pt>
                <c:pt idx="13">
                  <c:v>3.3660933660933661</c:v>
                </c:pt>
                <c:pt idx="14">
                  <c:v>1.8591318591318591</c:v>
                </c:pt>
                <c:pt idx="15">
                  <c:v>53.644553644553639</c:v>
                </c:pt>
                <c:pt idx="16">
                  <c:v>106.47829647829646</c:v>
                </c:pt>
                <c:pt idx="17">
                  <c:v>79.934479934479924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AE-4F2F-9500-BD81D86C9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008000"/>
        <c:axId val="1928005504"/>
      </c:scatterChart>
      <c:valAx>
        <c:axId val="192800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005504"/>
        <c:crosses val="autoZero"/>
        <c:crossBetween val="midCat"/>
      </c:valAx>
      <c:valAx>
        <c:axId val="19280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00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211454</xdr:rowOff>
    </xdr:from>
    <xdr:to>
      <xdr:col>13</xdr:col>
      <xdr:colOff>312420</xdr:colOff>
      <xdr:row>13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0BDDCA-BFAB-4CA6-847F-ED36EFB15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nrock.org/wp-content/uploads/2018/02/6.-Coastal-assessment-in-Colomb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3F952-1845-4604-AF5E-0B162315793B}">
  <dimension ref="A1:O146"/>
  <sheetViews>
    <sheetView tabSelected="1" zoomScale="80" zoomScaleNormal="80" workbookViewId="0">
      <selection activeCell="C7" sqref="C7"/>
    </sheetView>
  </sheetViews>
  <sheetFormatPr baseColWidth="10" defaultColWidth="8.85546875" defaultRowHeight="15" x14ac:dyDescent="0.25"/>
  <cols>
    <col min="1" max="1" width="21.7109375" customWidth="1"/>
    <col min="2" max="2" width="31.42578125" customWidth="1"/>
    <col min="3" max="3" width="29.85546875" customWidth="1"/>
    <col min="4" max="4" width="14.28515625" customWidth="1"/>
    <col min="5" max="5" width="36.28515625" bestFit="1" customWidth="1"/>
    <col min="6" max="6" width="48.42578125" customWidth="1"/>
    <col min="7" max="7" width="10.28515625" bestFit="1" customWidth="1"/>
    <col min="8" max="8" width="18.28515625" bestFit="1" customWidth="1"/>
    <col min="9" max="9" width="34" bestFit="1" customWidth="1"/>
    <col min="13" max="13" width="31.5703125" customWidth="1"/>
    <col min="15" max="15" width="20.7109375" customWidth="1"/>
  </cols>
  <sheetData>
    <row r="1" spans="1:15" ht="15.75" thickBot="1" x14ac:dyDescent="0.3">
      <c r="A1" s="13" t="s">
        <v>0</v>
      </c>
      <c r="B1" s="13" t="s">
        <v>284</v>
      </c>
    </row>
    <row r="2" spans="1:15" ht="27.6" customHeight="1" x14ac:dyDescent="0.25">
      <c r="A2" s="68" t="s">
        <v>1</v>
      </c>
      <c r="B2" s="70" t="s">
        <v>2</v>
      </c>
      <c r="C2" s="70" t="s">
        <v>3</v>
      </c>
      <c r="D2" s="65" t="s">
        <v>4</v>
      </c>
      <c r="E2" s="70" t="s">
        <v>5</v>
      </c>
      <c r="F2" s="67" t="s">
        <v>6</v>
      </c>
    </row>
    <row r="3" spans="1:15" ht="46.9" customHeight="1" thickBot="1" x14ac:dyDescent="0.3">
      <c r="A3" s="69"/>
      <c r="B3" s="71"/>
      <c r="C3" s="71"/>
      <c r="D3" s="66"/>
      <c r="E3" s="71"/>
      <c r="F3" s="67"/>
    </row>
    <row r="4" spans="1:15" ht="33" customHeight="1" thickBot="1" x14ac:dyDescent="0.3">
      <c r="A4" s="1"/>
      <c r="B4" s="62" t="s">
        <v>7</v>
      </c>
      <c r="C4" s="5">
        <v>2</v>
      </c>
      <c r="D4" s="5">
        <v>31.44</v>
      </c>
      <c r="E4" s="51">
        <f>D4/(1+0.221)</f>
        <v>25.749385749385748</v>
      </c>
    </row>
    <row r="5" spans="1:15" ht="15.75" thickBot="1" x14ac:dyDescent="0.3">
      <c r="A5" s="2" t="s">
        <v>8</v>
      </c>
      <c r="B5" s="63"/>
      <c r="C5" s="5">
        <v>2</v>
      </c>
      <c r="D5" s="5">
        <v>18.739999999999998</v>
      </c>
      <c r="E5" s="51">
        <f t="shared" ref="E5:E23" si="0">D5/(1+0.221)</f>
        <v>15.348075348075346</v>
      </c>
      <c r="O5" s="16" t="s">
        <v>9</v>
      </c>
    </row>
    <row r="6" spans="1:15" ht="15.75" thickBot="1" x14ac:dyDescent="0.3">
      <c r="A6" s="3"/>
      <c r="B6" s="64"/>
      <c r="C6" s="5">
        <v>2</v>
      </c>
      <c r="D6" s="5">
        <v>26.46</v>
      </c>
      <c r="E6" s="51">
        <f t="shared" si="0"/>
        <v>21.670761670761671</v>
      </c>
    </row>
    <row r="7" spans="1:15" ht="15.75" thickBot="1" x14ac:dyDescent="0.3">
      <c r="A7" s="1"/>
      <c r="B7" s="7"/>
      <c r="C7" s="5">
        <v>4</v>
      </c>
      <c r="D7" s="5">
        <v>22.51</v>
      </c>
      <c r="E7" s="51">
        <f t="shared" si="0"/>
        <v>18.435708435708435</v>
      </c>
      <c r="O7" s="16" t="s">
        <v>10</v>
      </c>
    </row>
    <row r="8" spans="1:15" ht="15.75" thickBot="1" x14ac:dyDescent="0.3">
      <c r="A8" s="2" t="s">
        <v>11</v>
      </c>
      <c r="B8" s="4" t="s">
        <v>12</v>
      </c>
      <c r="C8" s="5">
        <v>5</v>
      </c>
      <c r="D8" s="5">
        <v>33.700000000000003</v>
      </c>
      <c r="E8" s="51">
        <f t="shared" si="0"/>
        <v>27.600327600327599</v>
      </c>
    </row>
    <row r="9" spans="1:15" ht="15.75" thickBot="1" x14ac:dyDescent="0.3">
      <c r="A9" s="6"/>
      <c r="B9" s="8"/>
      <c r="C9" s="5">
        <v>8</v>
      </c>
      <c r="D9" s="5">
        <v>45.07</v>
      </c>
      <c r="E9" s="51">
        <f t="shared" si="0"/>
        <v>36.912366912366913</v>
      </c>
    </row>
    <row r="10" spans="1:15" ht="15.75" thickBot="1" x14ac:dyDescent="0.3">
      <c r="A10" s="3"/>
      <c r="B10" s="9"/>
      <c r="C10" s="5">
        <v>10</v>
      </c>
      <c r="D10" s="5">
        <v>50.81</v>
      </c>
      <c r="E10" s="51">
        <f t="shared" si="0"/>
        <v>41.613431613431615</v>
      </c>
    </row>
    <row r="11" spans="1:15" ht="15.75" thickBot="1" x14ac:dyDescent="0.3">
      <c r="A11" s="1"/>
      <c r="B11" s="7"/>
      <c r="C11" s="5">
        <v>6</v>
      </c>
      <c r="D11" s="5">
        <v>23.63</v>
      </c>
      <c r="E11" s="51">
        <f t="shared" si="0"/>
        <v>19.352989352989351</v>
      </c>
    </row>
    <row r="12" spans="1:15" ht="15.75" thickBot="1" x14ac:dyDescent="0.3">
      <c r="A12" s="2" t="s">
        <v>13</v>
      </c>
      <c r="B12" s="4" t="s">
        <v>14</v>
      </c>
      <c r="C12" s="5">
        <v>6</v>
      </c>
      <c r="D12" s="5">
        <v>12.28</v>
      </c>
      <c r="E12" s="51">
        <f t="shared" si="0"/>
        <v>10.057330057330056</v>
      </c>
    </row>
    <row r="13" spans="1:15" ht="15.75" thickBot="1" x14ac:dyDescent="0.3">
      <c r="A13" s="3"/>
      <c r="B13" s="9"/>
      <c r="C13" s="5">
        <v>11</v>
      </c>
      <c r="D13" s="5">
        <v>18.05</v>
      </c>
      <c r="E13" s="51">
        <f t="shared" si="0"/>
        <v>14.782964782964783</v>
      </c>
    </row>
    <row r="14" spans="1:15" ht="15.75" thickBot="1" x14ac:dyDescent="0.3">
      <c r="A14" s="10" t="s">
        <v>15</v>
      </c>
      <c r="B14" s="11" t="s">
        <v>16</v>
      </c>
      <c r="C14" s="5">
        <v>6</v>
      </c>
      <c r="D14" s="5">
        <v>30.88</v>
      </c>
      <c r="E14" s="51">
        <f t="shared" si="0"/>
        <v>25.290745290745289</v>
      </c>
    </row>
    <row r="15" spans="1:15" ht="15.75" thickBot="1" x14ac:dyDescent="0.3">
      <c r="A15" s="1"/>
      <c r="B15" s="7"/>
      <c r="C15" s="5">
        <v>5</v>
      </c>
      <c r="D15" s="5">
        <v>12.43</v>
      </c>
      <c r="E15" s="51">
        <f t="shared" si="0"/>
        <v>10.18018018018018</v>
      </c>
    </row>
    <row r="16" spans="1:15" ht="15.75" thickBot="1" x14ac:dyDescent="0.3">
      <c r="A16" s="2" t="s">
        <v>17</v>
      </c>
      <c r="B16" s="4" t="s">
        <v>18</v>
      </c>
      <c r="C16" s="5">
        <v>8</v>
      </c>
      <c r="D16" s="5">
        <v>7.18</v>
      </c>
      <c r="E16" s="51">
        <f t="shared" si="0"/>
        <v>5.8804258804258795</v>
      </c>
    </row>
    <row r="17" spans="1:10" ht="15.75" thickBot="1" x14ac:dyDescent="0.3">
      <c r="A17" s="6"/>
      <c r="B17" s="8"/>
      <c r="C17" s="5">
        <v>5</v>
      </c>
      <c r="D17" s="5">
        <v>4.1100000000000003</v>
      </c>
      <c r="E17" s="51">
        <f t="shared" si="0"/>
        <v>3.3660933660933661</v>
      </c>
    </row>
    <row r="18" spans="1:10" ht="15.75" thickBot="1" x14ac:dyDescent="0.3">
      <c r="A18" s="3"/>
      <c r="B18" s="9"/>
      <c r="C18" s="5">
        <v>8</v>
      </c>
      <c r="D18" s="5">
        <v>2.27</v>
      </c>
      <c r="E18" s="51">
        <f t="shared" si="0"/>
        <v>1.8591318591318591</v>
      </c>
    </row>
    <row r="19" spans="1:10" ht="15.75" thickBot="1" x14ac:dyDescent="0.3">
      <c r="A19" s="10" t="s">
        <v>19</v>
      </c>
      <c r="B19" s="11" t="s">
        <v>18</v>
      </c>
      <c r="C19" s="5">
        <v>12</v>
      </c>
      <c r="D19" s="5">
        <v>65.5</v>
      </c>
      <c r="E19" s="51">
        <f t="shared" si="0"/>
        <v>53.644553644553639</v>
      </c>
    </row>
    <row r="20" spans="1:10" ht="15.75" thickBot="1" x14ac:dyDescent="0.3">
      <c r="A20" s="10" t="s">
        <v>20</v>
      </c>
      <c r="B20" s="11" t="s">
        <v>21</v>
      </c>
      <c r="C20" s="5">
        <v>28</v>
      </c>
      <c r="D20" s="5">
        <v>130.01</v>
      </c>
      <c r="E20" s="51">
        <f t="shared" si="0"/>
        <v>106.47829647829646</v>
      </c>
      <c r="G20" s="13">
        <v>3.1</v>
      </c>
      <c r="H20" t="s">
        <v>22</v>
      </c>
    </row>
    <row r="21" spans="1:10" ht="15.75" thickBot="1" x14ac:dyDescent="0.3">
      <c r="A21" s="2" t="s">
        <v>23</v>
      </c>
      <c r="B21" s="4" t="s">
        <v>24</v>
      </c>
      <c r="C21" s="28">
        <v>15</v>
      </c>
      <c r="D21" s="28">
        <v>97.6</v>
      </c>
      <c r="E21" s="51">
        <f t="shared" si="0"/>
        <v>79.934479934479924</v>
      </c>
      <c r="F21">
        <f>G21*H21</f>
        <v>198</v>
      </c>
      <c r="G21">
        <v>9.9</v>
      </c>
      <c r="H21" s="26">
        <v>20</v>
      </c>
      <c r="I21">
        <v>75.7</v>
      </c>
      <c r="J21" t="s">
        <v>25</v>
      </c>
    </row>
    <row r="22" spans="1:10" ht="39" thickBot="1" x14ac:dyDescent="0.3">
      <c r="A22" s="37" t="s">
        <v>26</v>
      </c>
      <c r="B22" s="40" t="s">
        <v>27</v>
      </c>
      <c r="C22" s="31"/>
      <c r="D22" s="31">
        <v>59.5</v>
      </c>
      <c r="E22" s="51">
        <f>D22/(1+0.221)</f>
        <v>48.730548730548726</v>
      </c>
      <c r="H22" s="26"/>
    </row>
    <row r="23" spans="1:10" ht="15.75" thickBot="1" x14ac:dyDescent="0.3">
      <c r="A23" s="43"/>
      <c r="B23" s="41" t="s">
        <v>28</v>
      </c>
      <c r="C23" s="30"/>
      <c r="D23" s="30">
        <v>22.2</v>
      </c>
      <c r="E23" s="51">
        <f t="shared" si="0"/>
        <v>18.18181818181818</v>
      </c>
      <c r="H23" s="26"/>
    </row>
    <row r="24" spans="1:10" ht="15.75" thickBot="1" x14ac:dyDescent="0.3">
      <c r="A24" s="43"/>
      <c r="B24" s="41" t="s">
        <v>29</v>
      </c>
      <c r="C24" s="30"/>
      <c r="D24" s="30">
        <v>8.3000000000000007</v>
      </c>
      <c r="E24" s="51">
        <v>6.8</v>
      </c>
      <c r="H24" s="26"/>
    </row>
    <row r="25" spans="1:10" ht="25.5" customHeight="1" thickBot="1" x14ac:dyDescent="0.3">
      <c r="A25" s="29"/>
      <c r="B25" s="42" t="s">
        <v>30</v>
      </c>
      <c r="C25" s="34"/>
      <c r="D25" s="34"/>
      <c r="E25" s="58">
        <v>194.3</v>
      </c>
      <c r="F25" t="s">
        <v>31</v>
      </c>
      <c r="H25" s="26"/>
    </row>
    <row r="26" spans="1:10" ht="39" thickBot="1" x14ac:dyDescent="0.3">
      <c r="A26" s="38" t="s">
        <v>32</v>
      </c>
      <c r="B26" s="35" t="s">
        <v>33</v>
      </c>
      <c r="C26" s="36"/>
      <c r="D26" s="56">
        <f>(328.12)*(1/0.47)</f>
        <v>698.12765957446811</v>
      </c>
      <c r="E26" s="58">
        <f>D26*0.23</f>
        <v>160.56936170212768</v>
      </c>
      <c r="F26" s="57" t="s">
        <v>34</v>
      </c>
      <c r="H26" s="26"/>
    </row>
    <row r="27" spans="1:10" ht="39" thickBot="1" x14ac:dyDescent="0.3">
      <c r="A27" s="37" t="s">
        <v>35</v>
      </c>
      <c r="B27" s="40" t="s">
        <v>36</v>
      </c>
      <c r="C27" s="31"/>
      <c r="D27" s="31">
        <v>95.7</v>
      </c>
      <c r="E27" s="58">
        <f t="shared" ref="E27:E29" si="1">D27/(1+0.221)</f>
        <v>78.378378378378372</v>
      </c>
      <c r="F27" s="57" t="s">
        <v>37</v>
      </c>
      <c r="H27" s="26"/>
    </row>
    <row r="28" spans="1:10" ht="15.75" thickBot="1" x14ac:dyDescent="0.3">
      <c r="A28" s="43"/>
      <c r="B28" s="41">
        <v>1984</v>
      </c>
      <c r="C28" s="30"/>
      <c r="D28" s="30">
        <v>46.2</v>
      </c>
      <c r="E28" s="51">
        <f t="shared" si="1"/>
        <v>37.837837837837839</v>
      </c>
      <c r="H28" s="26"/>
    </row>
    <row r="29" spans="1:10" ht="15.75" thickBot="1" x14ac:dyDescent="0.3">
      <c r="A29" s="29"/>
      <c r="B29" s="42">
        <v>1999</v>
      </c>
      <c r="C29" s="34"/>
      <c r="D29" s="39">
        <v>5.6</v>
      </c>
      <c r="E29" s="51">
        <f t="shared" si="1"/>
        <v>4.5864045864045861</v>
      </c>
      <c r="H29" s="26"/>
    </row>
    <row r="30" spans="1:10" ht="39" thickBot="1" x14ac:dyDescent="0.3">
      <c r="A30" s="37" t="s">
        <v>38</v>
      </c>
      <c r="B30" s="40" t="s">
        <v>39</v>
      </c>
      <c r="C30" s="31" t="s">
        <v>40</v>
      </c>
      <c r="D30" s="50">
        <v>176</v>
      </c>
      <c r="E30" s="55">
        <v>176</v>
      </c>
      <c r="F30" s="32" t="s">
        <v>41</v>
      </c>
    </row>
    <row r="31" spans="1:10" x14ac:dyDescent="0.25">
      <c r="A31" s="43"/>
      <c r="B31" s="41" t="s">
        <v>42</v>
      </c>
      <c r="C31" s="30"/>
      <c r="D31" s="47">
        <f>E31*(1+0.221)</f>
        <v>123.93150000000001</v>
      </c>
      <c r="E31" s="52">
        <v>101.5</v>
      </c>
      <c r="F31" s="45" t="s">
        <v>43</v>
      </c>
      <c r="G31" s="48" t="s">
        <v>44</v>
      </c>
      <c r="H31" s="49"/>
    </row>
    <row r="32" spans="1:10" x14ac:dyDescent="0.25">
      <c r="A32" s="43"/>
      <c r="B32" s="41" t="s">
        <v>45</v>
      </c>
      <c r="C32" s="44"/>
      <c r="D32" s="47">
        <f>E32*(1+0.221)</f>
        <v>133.6995</v>
      </c>
      <c r="E32" s="52">
        <v>109.5</v>
      </c>
      <c r="F32" s="33" t="s">
        <v>46</v>
      </c>
      <c r="G32" s="48" t="s">
        <v>44</v>
      </c>
      <c r="H32" s="49"/>
    </row>
    <row r="33" spans="1:12" ht="26.25" thickBot="1" x14ac:dyDescent="0.3">
      <c r="A33" s="43"/>
      <c r="B33" s="41" t="s">
        <v>47</v>
      </c>
      <c r="C33" s="30"/>
      <c r="D33" s="46">
        <v>280</v>
      </c>
      <c r="E33" s="55">
        <f t="shared" ref="E33:E35" si="2">D33/(1+0.221)</f>
        <v>229.32022932022932</v>
      </c>
      <c r="H33" s="26"/>
    </row>
    <row r="34" spans="1:12" ht="15.75" thickBot="1" x14ac:dyDescent="0.3">
      <c r="A34" s="43"/>
      <c r="B34" s="41" t="s">
        <v>48</v>
      </c>
      <c r="C34" s="30"/>
      <c r="D34" s="30">
        <v>279</v>
      </c>
      <c r="E34" s="58">
        <f t="shared" si="2"/>
        <v>228.5012285012285</v>
      </c>
      <c r="H34" s="26"/>
    </row>
    <row r="35" spans="1:12" ht="26.25" thickBot="1" x14ac:dyDescent="0.3">
      <c r="A35" s="29"/>
      <c r="B35" s="42" t="s">
        <v>49</v>
      </c>
      <c r="C35" s="34"/>
      <c r="D35" s="34">
        <v>118</v>
      </c>
      <c r="E35" s="51">
        <f t="shared" si="2"/>
        <v>96.642096642096632</v>
      </c>
      <c r="F35" s="34" t="s">
        <v>50</v>
      </c>
      <c r="H35" s="26"/>
    </row>
    <row r="36" spans="1:12" x14ac:dyDescent="0.25">
      <c r="B36" s="27"/>
      <c r="C36" s="26"/>
      <c r="D36" s="26"/>
      <c r="E36" s="54">
        <f>+AVERAGE(E34,E27,E26,E25)</f>
        <v>165.43724214543363</v>
      </c>
      <c r="H36" s="26"/>
    </row>
    <row r="37" spans="1:12" x14ac:dyDescent="0.25">
      <c r="A37" t="s">
        <v>51</v>
      </c>
      <c r="B37" s="27"/>
      <c r="C37" s="26"/>
      <c r="D37" s="26"/>
      <c r="E37" s="26"/>
      <c r="H37" s="26"/>
    </row>
    <row r="38" spans="1:12" ht="15.75" thickBot="1" x14ac:dyDescent="0.3">
      <c r="B38" s="27"/>
      <c r="C38" s="26"/>
      <c r="D38" s="26"/>
      <c r="E38" s="26"/>
      <c r="H38" s="26"/>
    </row>
    <row r="39" spans="1:12" ht="45" customHeight="1" thickBot="1" x14ac:dyDescent="0.3">
      <c r="F39" s="60" t="s">
        <v>52</v>
      </c>
      <c r="G39" s="61">
        <f>+AVERAGE(F41:F60)</f>
        <v>4.3673328031787806</v>
      </c>
      <c r="I39" s="23" t="s">
        <v>53</v>
      </c>
      <c r="J39" s="24">
        <f>+AVERAGE(E34,E33,E32,E31,E30,E26,E25,E27,E35)</f>
        <v>152.74569939378452</v>
      </c>
    </row>
    <row r="40" spans="1:12" ht="12.6" customHeight="1" x14ac:dyDescent="0.25">
      <c r="A40" s="25" t="s">
        <v>54</v>
      </c>
      <c r="E40" s="12" t="s">
        <v>55</v>
      </c>
      <c r="F40" s="22" t="s">
        <v>56</v>
      </c>
      <c r="G40" s="13"/>
      <c r="H40" s="13"/>
      <c r="I40" s="13" t="s">
        <v>57</v>
      </c>
      <c r="J40" s="13" t="s">
        <v>58</v>
      </c>
      <c r="K40" s="13" t="s">
        <v>59</v>
      </c>
      <c r="L40" s="13" t="s">
        <v>60</v>
      </c>
    </row>
    <row r="41" spans="1:12" x14ac:dyDescent="0.25">
      <c r="A41" s="12" t="s">
        <v>61</v>
      </c>
      <c r="B41" s="12" t="s">
        <v>62</v>
      </c>
      <c r="C41" s="17" t="s">
        <v>63</v>
      </c>
      <c r="D41">
        <v>1</v>
      </c>
      <c r="E41" s="15">
        <f>I41*(1-EXP(-$J41*$K41))^($L41)</f>
        <v>0</v>
      </c>
      <c r="F41" s="15">
        <f>+E41</f>
        <v>0</v>
      </c>
      <c r="I41" s="59">
        <f>+$E$36</f>
        <v>165.43724214543363</v>
      </c>
      <c r="J41">
        <v>7.2999999999999995E-2</v>
      </c>
      <c r="K41">
        <v>0</v>
      </c>
      <c r="L41">
        <v>2.222</v>
      </c>
    </row>
    <row r="42" spans="1:12" x14ac:dyDescent="0.25">
      <c r="A42" s="14" t="s">
        <v>64</v>
      </c>
      <c r="B42" s="14" t="s">
        <v>65</v>
      </c>
      <c r="C42" s="18" t="s">
        <v>66</v>
      </c>
      <c r="D42">
        <v>2</v>
      </c>
      <c r="E42" s="15">
        <f t="shared" ref="E42:E56" si="3">I42*(1-EXP(-$J42*$K42))^($L42)</f>
        <v>0.45491300522129385</v>
      </c>
      <c r="F42" s="14">
        <f>+E42-E41</f>
        <v>0.45491300522129385</v>
      </c>
      <c r="I42" s="59">
        <f t="shared" ref="I42:I77" si="4">+$E$36</f>
        <v>165.43724214543363</v>
      </c>
      <c r="J42">
        <v>7.2999999999999995E-2</v>
      </c>
      <c r="K42">
        <v>1</v>
      </c>
      <c r="L42">
        <v>2.222</v>
      </c>
    </row>
    <row r="43" spans="1:12" x14ac:dyDescent="0.25">
      <c r="A43" s="14" t="s">
        <v>64</v>
      </c>
      <c r="B43" s="14" t="s">
        <v>67</v>
      </c>
      <c r="C43" s="18" t="s">
        <v>68</v>
      </c>
      <c r="D43">
        <v>3</v>
      </c>
      <c r="E43" s="15">
        <f t="shared" si="3"/>
        <v>1.9599143254714102</v>
      </c>
      <c r="F43" s="14">
        <f t="shared" ref="F43:F77" si="5">+E43-E42</f>
        <v>1.5050013202501162</v>
      </c>
      <c r="I43" s="59">
        <f t="shared" si="4"/>
        <v>165.43724214543363</v>
      </c>
      <c r="J43">
        <v>7.2999999999999995E-2</v>
      </c>
      <c r="K43">
        <v>2</v>
      </c>
      <c r="L43">
        <v>2.222</v>
      </c>
    </row>
    <row r="44" spans="1:12" x14ac:dyDescent="0.25">
      <c r="A44" s="14" t="s">
        <v>69</v>
      </c>
      <c r="B44" s="14" t="s">
        <v>70</v>
      </c>
      <c r="C44" s="18" t="s">
        <v>71</v>
      </c>
      <c r="D44">
        <v>4</v>
      </c>
      <c r="E44" s="15">
        <f t="shared" si="3"/>
        <v>4.4602583528626187</v>
      </c>
      <c r="F44" s="14">
        <f t="shared" si="5"/>
        <v>2.5003440273912085</v>
      </c>
      <c r="I44" s="59">
        <f t="shared" si="4"/>
        <v>165.43724214543363</v>
      </c>
      <c r="J44">
        <v>7.2999999999999995E-2</v>
      </c>
      <c r="K44">
        <v>3</v>
      </c>
      <c r="L44">
        <v>2.222</v>
      </c>
    </row>
    <row r="45" spans="1:12" x14ac:dyDescent="0.25">
      <c r="A45" s="14" t="s">
        <v>69</v>
      </c>
      <c r="B45" s="14" t="s">
        <v>72</v>
      </c>
      <c r="C45" s="18" t="s">
        <v>73</v>
      </c>
      <c r="D45">
        <v>5</v>
      </c>
      <c r="E45" s="15">
        <f t="shared" si="3"/>
        <v>7.8207703821773205</v>
      </c>
      <c r="F45" s="14">
        <f t="shared" si="5"/>
        <v>3.3605120293147017</v>
      </c>
      <c r="I45" s="59">
        <f t="shared" si="4"/>
        <v>165.43724214543363</v>
      </c>
      <c r="J45">
        <v>7.2999999999999995E-2</v>
      </c>
      <c r="K45">
        <v>4</v>
      </c>
      <c r="L45">
        <v>2.222</v>
      </c>
    </row>
    <row r="46" spans="1:12" x14ac:dyDescent="0.25">
      <c r="A46" s="14" t="s">
        <v>74</v>
      </c>
      <c r="B46" s="14" t="s">
        <v>75</v>
      </c>
      <c r="C46" s="18" t="s">
        <v>76</v>
      </c>
      <c r="D46">
        <v>6</v>
      </c>
      <c r="E46" s="15">
        <f t="shared" si="3"/>
        <v>11.892849781417823</v>
      </c>
      <c r="F46" s="14">
        <f t="shared" si="5"/>
        <v>4.0720793992405024</v>
      </c>
      <c r="I46" s="59">
        <f t="shared" si="4"/>
        <v>165.43724214543363</v>
      </c>
      <c r="J46">
        <v>7.2999999999999995E-2</v>
      </c>
      <c r="K46">
        <v>5</v>
      </c>
      <c r="L46">
        <v>2.222</v>
      </c>
    </row>
    <row r="47" spans="1:12" ht="30" x14ac:dyDescent="0.25">
      <c r="A47" s="14" t="s">
        <v>74</v>
      </c>
      <c r="B47" s="14" t="s">
        <v>77</v>
      </c>
      <c r="C47" s="18" t="s">
        <v>78</v>
      </c>
      <c r="D47">
        <v>7</v>
      </c>
      <c r="E47" s="15">
        <f t="shared" si="3"/>
        <v>16.533115309973638</v>
      </c>
      <c r="F47" s="14">
        <f t="shared" si="5"/>
        <v>4.6402655285558154</v>
      </c>
      <c r="I47" s="59">
        <f t="shared" si="4"/>
        <v>165.43724214543363</v>
      </c>
      <c r="J47">
        <v>7.2999999999999995E-2</v>
      </c>
      <c r="K47">
        <v>6</v>
      </c>
      <c r="L47">
        <v>2.222</v>
      </c>
    </row>
    <row r="48" spans="1:12" ht="30" x14ac:dyDescent="0.25">
      <c r="A48" s="14" t="s">
        <v>74</v>
      </c>
      <c r="B48" s="14" t="s">
        <v>79</v>
      </c>
      <c r="C48" s="18" t="s">
        <v>80</v>
      </c>
      <c r="D48">
        <v>8</v>
      </c>
      <c r="E48" s="15">
        <f t="shared" si="3"/>
        <v>21.610406573384406</v>
      </c>
      <c r="F48" s="14">
        <f t="shared" si="5"/>
        <v>5.0772912634107676</v>
      </c>
      <c r="I48" s="59">
        <f t="shared" si="4"/>
        <v>165.43724214543363</v>
      </c>
      <c r="J48">
        <v>7.2999999999999995E-2</v>
      </c>
      <c r="K48">
        <v>7</v>
      </c>
      <c r="L48">
        <v>2.222</v>
      </c>
    </row>
    <row r="49" spans="1:13" ht="30" x14ac:dyDescent="0.25">
      <c r="A49" s="14" t="s">
        <v>74</v>
      </c>
      <c r="B49" s="14" t="s">
        <v>81</v>
      </c>
      <c r="C49" s="18" t="s">
        <v>82</v>
      </c>
      <c r="D49">
        <v>9</v>
      </c>
      <c r="E49" s="15">
        <f t="shared" si="3"/>
        <v>27.008253808553604</v>
      </c>
      <c r="F49" s="14">
        <f t="shared" si="5"/>
        <v>5.3978472351691984</v>
      </c>
      <c r="I49" s="59">
        <f t="shared" si="4"/>
        <v>165.43724214543363</v>
      </c>
      <c r="J49">
        <v>7.2999999999999995E-2</v>
      </c>
      <c r="K49">
        <v>8</v>
      </c>
      <c r="L49">
        <v>2.222</v>
      </c>
    </row>
    <row r="50" spans="1:13" ht="30" x14ac:dyDescent="0.25">
      <c r="A50" s="14" t="s">
        <v>83</v>
      </c>
      <c r="B50" s="14" t="s">
        <v>84</v>
      </c>
      <c r="C50" s="18" t="s">
        <v>85</v>
      </c>
      <c r="D50">
        <v>10</v>
      </c>
      <c r="E50" s="15">
        <f t="shared" si="3"/>
        <v>32.625275468709212</v>
      </c>
      <c r="F50" s="14">
        <f t="shared" si="5"/>
        <v>5.6170216601556078</v>
      </c>
      <c r="I50" s="59">
        <f t="shared" si="4"/>
        <v>165.43724214543363</v>
      </c>
      <c r="J50">
        <v>7.2999999999999995E-2</v>
      </c>
      <c r="K50">
        <v>9</v>
      </c>
      <c r="L50">
        <v>2.222</v>
      </c>
    </row>
    <row r="51" spans="1:13" x14ac:dyDescent="0.25">
      <c r="A51" s="14" t="s">
        <v>86</v>
      </c>
      <c r="B51" s="14" t="s">
        <v>87</v>
      </c>
      <c r="C51" s="18" t="s">
        <v>88</v>
      </c>
      <c r="D51">
        <v>11</v>
      </c>
      <c r="E51" s="15">
        <f t="shared" si="3"/>
        <v>38.374571485187161</v>
      </c>
      <c r="F51" s="14">
        <f t="shared" si="5"/>
        <v>5.749296016477949</v>
      </c>
      <c r="I51" s="59">
        <f t="shared" si="4"/>
        <v>165.43724214543363</v>
      </c>
      <c r="J51">
        <v>7.2999999999999995E-2</v>
      </c>
      <c r="K51">
        <v>10</v>
      </c>
      <c r="L51">
        <v>2.222</v>
      </c>
    </row>
    <row r="52" spans="1:13" x14ac:dyDescent="0.25">
      <c r="A52" s="14" t="s">
        <v>86</v>
      </c>
      <c r="B52" s="14" t="s">
        <v>89</v>
      </c>
      <c r="C52" s="18" t="s">
        <v>90</v>
      </c>
      <c r="D52">
        <v>12</v>
      </c>
      <c r="E52" s="15">
        <f t="shared" si="3"/>
        <v>44.182637348108038</v>
      </c>
      <c r="F52" s="14">
        <f>+E52-E51</f>
        <v>5.808065862920877</v>
      </c>
      <c r="I52" s="59">
        <f t="shared" si="4"/>
        <v>165.43724214543363</v>
      </c>
      <c r="J52">
        <v>7.2999999999999995E-2</v>
      </c>
      <c r="K52">
        <v>11</v>
      </c>
      <c r="L52">
        <v>2.222</v>
      </c>
    </row>
    <row r="53" spans="1:13" x14ac:dyDescent="0.25">
      <c r="A53" s="14" t="s">
        <v>86</v>
      </c>
      <c r="B53" s="14" t="s">
        <v>91</v>
      </c>
      <c r="C53" s="18" t="s">
        <v>92</v>
      </c>
      <c r="D53">
        <v>13</v>
      </c>
      <c r="E53" s="15">
        <f t="shared" si="3"/>
        <v>49.988076283234889</v>
      </c>
      <c r="F53" s="14">
        <f t="shared" si="5"/>
        <v>5.8054389351268512</v>
      </c>
      <c r="I53" s="59">
        <f t="shared" si="4"/>
        <v>165.43724214543363</v>
      </c>
      <c r="J53">
        <v>7.2999999999999995E-2</v>
      </c>
      <c r="K53">
        <v>12</v>
      </c>
      <c r="L53">
        <v>2.222</v>
      </c>
    </row>
    <row r="54" spans="1:13" ht="30" x14ac:dyDescent="0.25">
      <c r="A54" s="14" t="s">
        <v>86</v>
      </c>
      <c r="B54" s="14" t="s">
        <v>93</v>
      </c>
      <c r="C54" s="18" t="s">
        <v>94</v>
      </c>
      <c r="D54">
        <v>14</v>
      </c>
      <c r="E54" s="15">
        <f t="shared" si="3"/>
        <v>55.74026127095334</v>
      </c>
      <c r="F54" s="14">
        <f t="shared" si="5"/>
        <v>5.7521849877184508</v>
      </c>
      <c r="I54" s="59">
        <f t="shared" si="4"/>
        <v>165.43724214543363</v>
      </c>
      <c r="J54">
        <v>7.2999999999999995E-2</v>
      </c>
      <c r="K54">
        <v>13</v>
      </c>
      <c r="L54">
        <v>2.222</v>
      </c>
    </row>
    <row r="55" spans="1:13" x14ac:dyDescent="0.25">
      <c r="A55" s="14" t="s">
        <v>86</v>
      </c>
      <c r="B55" s="14" t="s">
        <v>95</v>
      </c>
      <c r="C55" s="18" t="s">
        <v>96</v>
      </c>
      <c r="D55">
        <v>15</v>
      </c>
      <c r="E55" s="15">
        <f t="shared" si="3"/>
        <v>61.398030468482588</v>
      </c>
      <c r="F55" s="14">
        <f t="shared" si="5"/>
        <v>5.6577691975292481</v>
      </c>
      <c r="I55" s="59">
        <f t="shared" si="4"/>
        <v>165.43724214543363</v>
      </c>
      <c r="J55">
        <v>7.2999999999999995E-2</v>
      </c>
      <c r="K55">
        <v>14</v>
      </c>
      <c r="L55">
        <v>2.222</v>
      </c>
    </row>
    <row r="56" spans="1:13" ht="15.75" thickBot="1" x14ac:dyDescent="0.3">
      <c r="A56" s="14" t="s">
        <v>97</v>
      </c>
      <c r="B56" s="14" t="s">
        <v>98</v>
      </c>
      <c r="C56" s="18" t="s">
        <v>99</v>
      </c>
      <c r="D56">
        <v>16</v>
      </c>
      <c r="E56" s="15">
        <f t="shared" si="3"/>
        <v>66.928460781994332</v>
      </c>
      <c r="F56" s="14">
        <f t="shared" si="5"/>
        <v>5.5304303135117436</v>
      </c>
      <c r="I56" s="59">
        <f t="shared" si="4"/>
        <v>165.43724214543363</v>
      </c>
      <c r="J56">
        <v>7.2999999999999995E-2</v>
      </c>
      <c r="K56">
        <v>15</v>
      </c>
      <c r="L56">
        <v>2.222</v>
      </c>
    </row>
    <row r="57" spans="1:13" ht="15.75" thickBot="1" x14ac:dyDescent="0.3">
      <c r="A57" s="14" t="s">
        <v>97</v>
      </c>
      <c r="B57" s="14" t="s">
        <v>100</v>
      </c>
      <c r="C57" s="18" t="s">
        <v>101</v>
      </c>
      <c r="D57">
        <v>17</v>
      </c>
      <c r="E57" s="15">
        <f>I57*(1-EXP(-$J57*$K57))^($L57)</f>
        <v>72.305741584963968</v>
      </c>
      <c r="F57" s="21">
        <f t="shared" si="5"/>
        <v>5.3772808029696364</v>
      </c>
      <c r="G57" s="19"/>
      <c r="H57" s="19"/>
      <c r="I57" s="59">
        <f t="shared" si="4"/>
        <v>165.43724214543363</v>
      </c>
      <c r="J57">
        <v>7.2999999999999995E-2</v>
      </c>
      <c r="K57">
        <v>16</v>
      </c>
      <c r="L57">
        <v>2.222</v>
      </c>
      <c r="M57" s="20" t="s">
        <v>102</v>
      </c>
    </row>
    <row r="58" spans="1:13" ht="15.75" thickBot="1" x14ac:dyDescent="0.3">
      <c r="A58" s="14" t="s">
        <v>103</v>
      </c>
      <c r="B58" s="14" t="s">
        <v>104</v>
      </c>
      <c r="C58" s="18" t="s">
        <v>105</v>
      </c>
      <c r="D58">
        <v>18</v>
      </c>
      <c r="E58" s="15">
        <f t="shared" ref="E58:E68" si="6">I58*(1-EXP(-$J58*$K58))^($L58)</f>
        <v>77.510157057045618</v>
      </c>
      <c r="F58" s="21">
        <f t="shared" si="5"/>
        <v>5.2044154720816493</v>
      </c>
      <c r="I58" s="59">
        <f t="shared" si="4"/>
        <v>165.43724214543363</v>
      </c>
      <c r="J58">
        <v>7.2999999999999995E-2</v>
      </c>
      <c r="K58">
        <v>17</v>
      </c>
      <c r="L58">
        <v>2.222</v>
      </c>
    </row>
    <row r="59" spans="1:13" ht="15.75" thickBot="1" x14ac:dyDescent="0.3">
      <c r="A59" s="14" t="s">
        <v>103</v>
      </c>
      <c r="B59" s="14" t="s">
        <v>106</v>
      </c>
      <c r="C59" s="18" t="s">
        <v>107</v>
      </c>
      <c r="D59">
        <v>19</v>
      </c>
      <c r="E59" s="15">
        <f t="shared" si="6"/>
        <v>82.527177592719298</v>
      </c>
      <c r="F59" s="21">
        <f t="shared" si="5"/>
        <v>5.0170205356736801</v>
      </c>
      <c r="I59" s="59">
        <f t="shared" si="4"/>
        <v>165.43724214543363</v>
      </c>
      <c r="J59">
        <v>7.2999999999999995E-2</v>
      </c>
      <c r="K59">
        <v>18</v>
      </c>
      <c r="L59">
        <v>2.222</v>
      </c>
    </row>
    <row r="60" spans="1:13" ht="45.75" thickBot="1" x14ac:dyDescent="0.3">
      <c r="A60" s="14" t="s">
        <v>103</v>
      </c>
      <c r="B60" s="14" t="s">
        <v>108</v>
      </c>
      <c r="C60" s="18" t="s">
        <v>109</v>
      </c>
      <c r="D60">
        <v>20</v>
      </c>
      <c r="E60" s="15">
        <f t="shared" si="6"/>
        <v>87.346656063575608</v>
      </c>
      <c r="F60" s="21">
        <f t="shared" si="5"/>
        <v>4.8194784708563105</v>
      </c>
      <c r="I60" s="59">
        <f t="shared" si="4"/>
        <v>165.43724214543363</v>
      </c>
      <c r="J60">
        <v>7.2999999999999995E-2</v>
      </c>
      <c r="K60">
        <v>19</v>
      </c>
      <c r="L60">
        <v>2.222</v>
      </c>
    </row>
    <row r="61" spans="1:13" ht="30.75" thickBot="1" x14ac:dyDescent="0.3">
      <c r="A61" s="14" t="s">
        <v>110</v>
      </c>
      <c r="B61" s="14" t="s">
        <v>111</v>
      </c>
      <c r="C61" s="18" t="s">
        <v>112</v>
      </c>
      <c r="E61" s="15">
        <f t="shared" si="6"/>
        <v>91.962122140304828</v>
      </c>
      <c r="F61" s="21">
        <f t="shared" si="5"/>
        <v>4.6154660767292199</v>
      </c>
      <c r="I61" s="59">
        <f t="shared" si="4"/>
        <v>165.43724214543363</v>
      </c>
      <c r="J61">
        <v>7.2999999999999995E-2</v>
      </c>
      <c r="K61">
        <v>20</v>
      </c>
      <c r="L61">
        <v>2.222</v>
      </c>
    </row>
    <row r="62" spans="1:13" ht="45.75" thickBot="1" x14ac:dyDescent="0.3">
      <c r="A62" s="14" t="s">
        <v>110</v>
      </c>
      <c r="B62" s="14" t="s">
        <v>113</v>
      </c>
      <c r="C62" s="18" t="s">
        <v>114</v>
      </c>
      <c r="E62" s="15">
        <f t="shared" si="6"/>
        <v>96.370166609969175</v>
      </c>
      <c r="F62" s="21">
        <f t="shared" si="5"/>
        <v>4.4080444696643468</v>
      </c>
      <c r="I62" s="59">
        <f t="shared" si="4"/>
        <v>165.43724214543363</v>
      </c>
      <c r="J62">
        <v>7.2999999999999995E-2</v>
      </c>
      <c r="K62">
        <v>21</v>
      </c>
      <c r="L62">
        <v>2.222</v>
      </c>
    </row>
    <row r="63" spans="1:13" ht="15.75" thickBot="1" x14ac:dyDescent="0.3">
      <c r="A63" s="14" t="s">
        <v>110</v>
      </c>
      <c r="B63" s="14" t="s">
        <v>115</v>
      </c>
      <c r="C63" s="18" t="s">
        <v>116</v>
      </c>
      <c r="E63" s="15">
        <f t="shared" si="6"/>
        <v>100.56990717109163</v>
      </c>
      <c r="F63" s="21">
        <f t="shared" si="5"/>
        <v>4.1997405611224536</v>
      </c>
      <c r="I63" s="59">
        <f t="shared" si="4"/>
        <v>165.43724214543363</v>
      </c>
      <c r="J63">
        <v>7.2999999999999995E-2</v>
      </c>
      <c r="K63">
        <v>22</v>
      </c>
      <c r="L63">
        <v>2.222</v>
      </c>
    </row>
    <row r="64" spans="1:13" ht="30.75" thickBot="1" x14ac:dyDescent="0.3">
      <c r="A64" s="14" t="s">
        <v>117</v>
      </c>
      <c r="B64" s="14" t="s">
        <v>118</v>
      </c>
      <c r="C64" s="18" t="s">
        <v>119</v>
      </c>
      <c r="E64" s="15">
        <f t="shared" si="6"/>
        <v>104.562527240645</v>
      </c>
      <c r="F64" s="21">
        <f t="shared" si="5"/>
        <v>3.992620069553368</v>
      </c>
      <c r="I64" s="59">
        <f t="shared" si="4"/>
        <v>165.43724214543363</v>
      </c>
      <c r="J64">
        <v>7.2999999999999995E-2</v>
      </c>
      <c r="K64">
        <v>23</v>
      </c>
      <c r="L64">
        <v>2.222</v>
      </c>
    </row>
    <row r="65" spans="1:12" ht="30.75" thickBot="1" x14ac:dyDescent="0.3">
      <c r="A65" s="14" t="s">
        <v>117</v>
      </c>
      <c r="B65" s="14" t="s">
        <v>120</v>
      </c>
      <c r="C65" s="18" t="s">
        <v>121</v>
      </c>
      <c r="E65" s="15">
        <f t="shared" si="6"/>
        <v>108.35087966106826</v>
      </c>
      <c r="F65" s="21">
        <f t="shared" si="5"/>
        <v>3.7883524204232657</v>
      </c>
      <c r="I65" s="59">
        <f t="shared" si="4"/>
        <v>165.43724214543363</v>
      </c>
      <c r="J65">
        <v>7.2999999999999995E-2</v>
      </c>
      <c r="K65">
        <v>24</v>
      </c>
      <c r="L65">
        <v>2.222</v>
      </c>
    </row>
    <row r="66" spans="1:12" ht="45.75" thickBot="1" x14ac:dyDescent="0.3">
      <c r="A66" s="14" t="s">
        <v>117</v>
      </c>
      <c r="B66" s="14" t="s">
        <v>122</v>
      </c>
      <c r="C66" s="18" t="s">
        <v>123</v>
      </c>
      <c r="E66" s="15">
        <f t="shared" si="6"/>
        <v>111.93914772065303</v>
      </c>
      <c r="F66" s="21">
        <f t="shared" si="5"/>
        <v>3.5882680595847631</v>
      </c>
      <c r="I66" s="59">
        <f t="shared" si="4"/>
        <v>165.43724214543363</v>
      </c>
      <c r="J66">
        <v>7.2999999999999995E-2</v>
      </c>
      <c r="K66">
        <v>25</v>
      </c>
      <c r="L66">
        <v>2.222</v>
      </c>
    </row>
    <row r="67" spans="1:12" ht="45.75" thickBot="1" x14ac:dyDescent="0.3">
      <c r="A67" s="14" t="s">
        <v>117</v>
      </c>
      <c r="B67" s="14" t="s">
        <v>124</v>
      </c>
      <c r="C67" s="18" t="s">
        <v>125</v>
      </c>
      <c r="E67" s="15">
        <f t="shared" si="6"/>
        <v>115.33255651171179</v>
      </c>
      <c r="F67" s="21">
        <f t="shared" si="5"/>
        <v>3.3934087910587607</v>
      </c>
      <c r="I67" s="59">
        <f t="shared" si="4"/>
        <v>165.43724214543363</v>
      </c>
      <c r="J67">
        <v>7.2999999999999995E-2</v>
      </c>
      <c r="K67">
        <v>26</v>
      </c>
      <c r="L67">
        <v>2.222</v>
      </c>
    </row>
    <row r="68" spans="1:12" ht="45.75" thickBot="1" x14ac:dyDescent="0.3">
      <c r="A68" s="14" t="s">
        <v>126</v>
      </c>
      <c r="B68" s="14" t="s">
        <v>127</v>
      </c>
      <c r="C68" s="18" t="s">
        <v>128</v>
      </c>
      <c r="E68" s="15">
        <f t="shared" si="6"/>
        <v>118.5371282928369</v>
      </c>
      <c r="F68" s="21">
        <f t="shared" si="5"/>
        <v>3.2045717811251109</v>
      </c>
      <c r="I68" s="59">
        <f t="shared" si="4"/>
        <v>165.43724214543363</v>
      </c>
      <c r="J68">
        <v>7.2999999999999995E-2</v>
      </c>
      <c r="K68">
        <v>27</v>
      </c>
      <c r="L68">
        <v>2.222</v>
      </c>
    </row>
    <row r="69" spans="1:12" ht="45.75" thickBot="1" x14ac:dyDescent="0.3">
      <c r="A69" s="14" t="s">
        <v>126</v>
      </c>
      <c r="B69" s="14" t="s">
        <v>129</v>
      </c>
      <c r="C69" s="18" t="s">
        <v>130</v>
      </c>
      <c r="E69" s="15">
        <f>I69*(1-EXP(-$J69*$K69))^($L69)</f>
        <v>121.55947615937831</v>
      </c>
      <c r="F69" s="21">
        <f t="shared" si="5"/>
        <v>3.0223478665414092</v>
      </c>
      <c r="I69" s="59">
        <f t="shared" si="4"/>
        <v>165.43724214543363</v>
      </c>
      <c r="J69">
        <v>7.2999999999999995E-2</v>
      </c>
      <c r="K69">
        <v>28</v>
      </c>
      <c r="L69">
        <v>2.222</v>
      </c>
    </row>
    <row r="70" spans="1:12" ht="30.75" thickBot="1" x14ac:dyDescent="0.3">
      <c r="A70" s="14" t="s">
        <v>126</v>
      </c>
      <c r="B70" s="14" t="s">
        <v>131</v>
      </c>
      <c r="C70" s="18" t="s">
        <v>132</v>
      </c>
      <c r="E70" s="15">
        <f t="shared" ref="E70:E77" si="7">I70*(1-EXP(-$J70*$K70))^($L70)</f>
        <v>124.40663093854714</v>
      </c>
      <c r="F70" s="21">
        <f t="shared" si="5"/>
        <v>2.8471547791688323</v>
      </c>
      <c r="I70" s="59">
        <f t="shared" si="4"/>
        <v>165.43724214543363</v>
      </c>
      <c r="J70">
        <v>7.2999999999999995E-2</v>
      </c>
      <c r="K70">
        <v>29</v>
      </c>
      <c r="L70">
        <v>2.222</v>
      </c>
    </row>
    <row r="71" spans="1:12" ht="15.75" thickBot="1" x14ac:dyDescent="0.3">
      <c r="A71" s="14" t="s">
        <v>133</v>
      </c>
      <c r="B71" s="14" t="s">
        <v>134</v>
      </c>
      <c r="C71" s="18" t="s">
        <v>135</v>
      </c>
      <c r="E71" s="15">
        <f t="shared" si="7"/>
        <v>127.08589679981425</v>
      </c>
      <c r="F71" s="21">
        <f t="shared" si="5"/>
        <v>2.6792658612671119</v>
      </c>
      <c r="I71" s="59">
        <f t="shared" si="4"/>
        <v>165.43724214543363</v>
      </c>
      <c r="J71">
        <v>7.2999999999999995E-2</v>
      </c>
      <c r="K71">
        <v>30</v>
      </c>
      <c r="L71">
        <v>2.222</v>
      </c>
    </row>
    <row r="72" spans="1:12" ht="30.75" thickBot="1" x14ac:dyDescent="0.3">
      <c r="A72" s="14" t="s">
        <v>133</v>
      </c>
      <c r="B72" s="14" t="s">
        <v>136</v>
      </c>
      <c r="C72" s="18" t="s">
        <v>137</v>
      </c>
      <c r="E72" s="15">
        <f t="shared" si="7"/>
        <v>129.60473160102555</v>
      </c>
      <c r="F72" s="21">
        <f t="shared" si="5"/>
        <v>2.5188348012112982</v>
      </c>
      <c r="I72" s="59">
        <f t="shared" si="4"/>
        <v>165.43724214543363</v>
      </c>
      <c r="J72">
        <v>7.2999999999999995E-2</v>
      </c>
      <c r="K72">
        <v>31</v>
      </c>
      <c r="L72">
        <v>2.222</v>
      </c>
    </row>
    <row r="73" spans="1:12" ht="30.75" thickBot="1" x14ac:dyDescent="0.3">
      <c r="A73" s="14" t="s">
        <v>133</v>
      </c>
      <c r="B73" s="14" t="s">
        <v>138</v>
      </c>
      <c r="C73" s="18" t="s">
        <v>139</v>
      </c>
      <c r="E73" s="15">
        <f t="shared" si="7"/>
        <v>131.97064847336696</v>
      </c>
      <c r="F73" s="21">
        <f t="shared" si="5"/>
        <v>2.3659168723414155</v>
      </c>
      <c r="I73" s="59">
        <f t="shared" si="4"/>
        <v>165.43724214543363</v>
      </c>
      <c r="J73">
        <v>7.2999999999999995E-2</v>
      </c>
      <c r="K73">
        <v>32</v>
      </c>
      <c r="L73">
        <v>2.222</v>
      </c>
    </row>
    <row r="74" spans="1:12" ht="15.75" thickBot="1" x14ac:dyDescent="0.3">
      <c r="A74" s="14" t="s">
        <v>133</v>
      </c>
      <c r="B74" s="14" t="s">
        <v>140</v>
      </c>
      <c r="C74" s="18" t="s">
        <v>141</v>
      </c>
      <c r="E74" s="15">
        <f t="shared" si="7"/>
        <v>134.19113558399957</v>
      </c>
      <c r="F74" s="21">
        <f t="shared" si="5"/>
        <v>2.2204871106326038</v>
      </c>
      <c r="I74" s="59">
        <f t="shared" si="4"/>
        <v>165.43724214543363</v>
      </c>
      <c r="J74">
        <v>7.2999999999999995E-2</v>
      </c>
      <c r="K74">
        <v>33</v>
      </c>
      <c r="L74">
        <v>2.222</v>
      </c>
    </row>
    <row r="75" spans="1:12" ht="15.75" thickBot="1" x14ac:dyDescent="0.3">
      <c r="A75" s="14" t="s">
        <v>133</v>
      </c>
      <c r="B75" s="14" t="s">
        <v>142</v>
      </c>
      <c r="C75" s="18" t="s">
        <v>143</v>
      </c>
      <c r="E75" s="15">
        <f t="shared" si="7"/>
        <v>136.27359140549856</v>
      </c>
      <c r="F75" s="21">
        <f t="shared" si="5"/>
        <v>2.0824558214989963</v>
      </c>
      <c r="I75" s="59">
        <f t="shared" si="4"/>
        <v>165.43724214543363</v>
      </c>
      <c r="J75">
        <v>7.2999999999999995E-2</v>
      </c>
      <c r="K75">
        <v>34</v>
      </c>
      <c r="L75">
        <v>2.222</v>
      </c>
    </row>
    <row r="76" spans="1:12" ht="45.75" thickBot="1" x14ac:dyDescent="0.3">
      <c r="A76" s="14" t="s">
        <v>133</v>
      </c>
      <c r="B76" s="14" t="s">
        <v>144</v>
      </c>
      <c r="C76" s="18" t="s">
        <v>145</v>
      </c>
      <c r="E76" s="15">
        <f t="shared" si="7"/>
        <v>138.2252731687735</v>
      </c>
      <c r="F76" s="21">
        <f t="shared" si="5"/>
        <v>1.9516817632749337</v>
      </c>
      <c r="I76" s="59">
        <f t="shared" si="4"/>
        <v>165.43724214543363</v>
      </c>
      <c r="J76">
        <v>7.2999999999999995E-2</v>
      </c>
      <c r="K76">
        <v>35</v>
      </c>
      <c r="L76">
        <v>2.222</v>
      </c>
    </row>
    <row r="77" spans="1:12" ht="30.75" thickBot="1" x14ac:dyDescent="0.3">
      <c r="A77" s="14" t="s">
        <v>146</v>
      </c>
      <c r="B77" s="14" t="s">
        <v>147</v>
      </c>
      <c r="C77" s="18" t="s">
        <v>148</v>
      </c>
      <c r="E77" s="15">
        <f t="shared" si="7"/>
        <v>140.05325648405798</v>
      </c>
      <c r="F77" s="21">
        <f t="shared" si="5"/>
        <v>1.8279833152844844</v>
      </c>
      <c r="I77" s="59">
        <f t="shared" si="4"/>
        <v>165.43724214543363</v>
      </c>
      <c r="J77">
        <v>7.2999999999999995E-2</v>
      </c>
      <c r="K77">
        <v>36</v>
      </c>
      <c r="L77">
        <v>2.222</v>
      </c>
    </row>
    <row r="78" spans="1:12" x14ac:dyDescent="0.25">
      <c r="A78" s="14" t="s">
        <v>149</v>
      </c>
      <c r="B78" s="14" t="s">
        <v>150</v>
      </c>
      <c r="C78" s="18" t="s">
        <v>151</v>
      </c>
    </row>
    <row r="79" spans="1:12" x14ac:dyDescent="0.25">
      <c r="A79" s="14" t="s">
        <v>149</v>
      </c>
      <c r="B79" s="14" t="s">
        <v>152</v>
      </c>
      <c r="C79" s="18" t="s">
        <v>153</v>
      </c>
      <c r="E79" s="13" t="s">
        <v>154</v>
      </c>
    </row>
    <row r="80" spans="1:12" ht="30" x14ac:dyDescent="0.25">
      <c r="A80" s="14" t="s">
        <v>149</v>
      </c>
      <c r="B80" s="14" t="s">
        <v>155</v>
      </c>
      <c r="C80" s="18" t="s">
        <v>156</v>
      </c>
      <c r="E80" t="s">
        <v>157</v>
      </c>
    </row>
    <row r="81" spans="1:5" x14ac:dyDescent="0.25">
      <c r="A81" s="14" t="s">
        <v>149</v>
      </c>
      <c r="B81" s="14" t="s">
        <v>158</v>
      </c>
      <c r="C81" s="18" t="s">
        <v>159</v>
      </c>
      <c r="E81" s="13" t="s">
        <v>160</v>
      </c>
    </row>
    <row r="82" spans="1:5" ht="30" x14ac:dyDescent="0.25">
      <c r="A82" s="14" t="s">
        <v>161</v>
      </c>
      <c r="B82" s="14">
        <v>0.37</v>
      </c>
      <c r="C82" s="18" t="s">
        <v>162</v>
      </c>
      <c r="E82" s="53" t="s">
        <v>163</v>
      </c>
    </row>
    <row r="83" spans="1:5" x14ac:dyDescent="0.25">
      <c r="A83" s="14" t="s">
        <v>161</v>
      </c>
      <c r="B83" s="14" t="s">
        <v>164</v>
      </c>
      <c r="C83" s="18" t="s">
        <v>165</v>
      </c>
    </row>
    <row r="84" spans="1:5" ht="30" x14ac:dyDescent="0.25">
      <c r="A84" s="14" t="s">
        <v>166</v>
      </c>
      <c r="B84" s="14" t="s">
        <v>167</v>
      </c>
      <c r="C84" s="18" t="s">
        <v>168</v>
      </c>
    </row>
    <row r="85" spans="1:5" ht="45" x14ac:dyDescent="0.25">
      <c r="A85" s="14" t="s">
        <v>166</v>
      </c>
      <c r="B85" s="14" t="s">
        <v>169</v>
      </c>
      <c r="C85" s="18" t="s">
        <v>170</v>
      </c>
    </row>
    <row r="86" spans="1:5" ht="30" x14ac:dyDescent="0.25">
      <c r="A86" s="14" t="s">
        <v>171</v>
      </c>
      <c r="B86" s="14" t="s">
        <v>172</v>
      </c>
      <c r="C86" s="18" t="s">
        <v>173</v>
      </c>
    </row>
    <row r="87" spans="1:5" ht="45" x14ac:dyDescent="0.25">
      <c r="A87" s="14" t="s">
        <v>171</v>
      </c>
      <c r="B87" s="14" t="s">
        <v>174</v>
      </c>
      <c r="C87" s="18" t="s">
        <v>175</v>
      </c>
    </row>
    <row r="88" spans="1:5" ht="45" x14ac:dyDescent="0.25">
      <c r="A88" s="14" t="s">
        <v>176</v>
      </c>
      <c r="B88" s="14" t="s">
        <v>177</v>
      </c>
      <c r="C88" s="18" t="s">
        <v>178</v>
      </c>
    </row>
    <row r="89" spans="1:5" ht="30" x14ac:dyDescent="0.25">
      <c r="A89" s="14" t="s">
        <v>176</v>
      </c>
      <c r="B89" s="14" t="s">
        <v>179</v>
      </c>
      <c r="C89" s="18" t="s">
        <v>180</v>
      </c>
    </row>
    <row r="90" spans="1:5" ht="30" x14ac:dyDescent="0.25">
      <c r="A90" s="14" t="s">
        <v>181</v>
      </c>
      <c r="B90" s="14" t="s">
        <v>182</v>
      </c>
      <c r="C90" s="18" t="s">
        <v>183</v>
      </c>
    </row>
    <row r="91" spans="1:5" ht="30" x14ac:dyDescent="0.25">
      <c r="A91" s="14" t="s">
        <v>181</v>
      </c>
      <c r="B91" s="14" t="s">
        <v>184</v>
      </c>
      <c r="C91" s="18" t="s">
        <v>185</v>
      </c>
    </row>
    <row r="92" spans="1:5" ht="30" x14ac:dyDescent="0.25">
      <c r="A92" s="14" t="s">
        <v>181</v>
      </c>
      <c r="B92" s="14" t="s">
        <v>186</v>
      </c>
      <c r="C92" s="18" t="s">
        <v>187</v>
      </c>
    </row>
    <row r="93" spans="1:5" x14ac:dyDescent="0.25">
      <c r="A93" s="14" t="s">
        <v>181</v>
      </c>
      <c r="B93" s="14" t="s">
        <v>188</v>
      </c>
      <c r="C93" s="18" t="s">
        <v>189</v>
      </c>
    </row>
    <row r="94" spans="1:5" ht="30" x14ac:dyDescent="0.25">
      <c r="A94" s="14" t="s">
        <v>190</v>
      </c>
      <c r="B94" s="14" t="s">
        <v>191</v>
      </c>
      <c r="C94" s="18" t="s">
        <v>192</v>
      </c>
    </row>
    <row r="95" spans="1:5" ht="30" x14ac:dyDescent="0.25">
      <c r="A95" s="14" t="s">
        <v>190</v>
      </c>
      <c r="B95" s="14" t="s">
        <v>193</v>
      </c>
      <c r="C95" s="18" t="s">
        <v>194</v>
      </c>
    </row>
    <row r="96" spans="1:5" ht="30" x14ac:dyDescent="0.25">
      <c r="A96" s="14" t="s">
        <v>190</v>
      </c>
      <c r="B96" s="14" t="s">
        <v>195</v>
      </c>
      <c r="C96" s="18" t="s">
        <v>196</v>
      </c>
    </row>
    <row r="97" spans="1:3" ht="30" x14ac:dyDescent="0.25">
      <c r="A97" s="14" t="s">
        <v>190</v>
      </c>
      <c r="B97" s="14" t="s">
        <v>197</v>
      </c>
      <c r="C97" s="18" t="s">
        <v>198</v>
      </c>
    </row>
    <row r="98" spans="1:3" ht="45" x14ac:dyDescent="0.25">
      <c r="A98" s="14" t="s">
        <v>190</v>
      </c>
      <c r="B98" s="14" t="s">
        <v>199</v>
      </c>
      <c r="C98" s="18" t="s">
        <v>200</v>
      </c>
    </row>
    <row r="99" spans="1:3" ht="45" x14ac:dyDescent="0.25">
      <c r="A99" s="14" t="s">
        <v>190</v>
      </c>
      <c r="B99" s="14" t="s">
        <v>201</v>
      </c>
      <c r="C99" s="18" t="s">
        <v>202</v>
      </c>
    </row>
    <row r="100" spans="1:3" ht="30" x14ac:dyDescent="0.25">
      <c r="A100" s="14" t="s">
        <v>190</v>
      </c>
      <c r="B100" s="14" t="s">
        <v>203</v>
      </c>
      <c r="C100" s="18" t="s">
        <v>204</v>
      </c>
    </row>
    <row r="101" spans="1:3" x14ac:dyDescent="0.25">
      <c r="A101" s="14" t="s">
        <v>205</v>
      </c>
      <c r="B101" s="14" t="s">
        <v>206</v>
      </c>
      <c r="C101" s="18" t="s">
        <v>151</v>
      </c>
    </row>
    <row r="102" spans="1:3" ht="45" x14ac:dyDescent="0.25">
      <c r="A102" s="14" t="s">
        <v>205</v>
      </c>
      <c r="B102" s="12" t="s">
        <v>207</v>
      </c>
      <c r="C102" s="18" t="s">
        <v>208</v>
      </c>
    </row>
    <row r="103" spans="1:3" ht="30" x14ac:dyDescent="0.25">
      <c r="A103" s="14" t="s">
        <v>209</v>
      </c>
      <c r="B103" s="14" t="s">
        <v>210</v>
      </c>
      <c r="C103" s="18" t="s">
        <v>211</v>
      </c>
    </row>
    <row r="104" spans="1:3" ht="45" x14ac:dyDescent="0.25">
      <c r="A104" s="14" t="s">
        <v>209</v>
      </c>
      <c r="B104" s="14" t="s">
        <v>212</v>
      </c>
      <c r="C104" s="18" t="s">
        <v>213</v>
      </c>
    </row>
    <row r="105" spans="1:3" ht="60" x14ac:dyDescent="0.25">
      <c r="A105" s="14" t="s">
        <v>209</v>
      </c>
      <c r="B105" s="14" t="s">
        <v>214</v>
      </c>
      <c r="C105" s="18" t="s">
        <v>215</v>
      </c>
    </row>
    <row r="106" spans="1:3" ht="30" x14ac:dyDescent="0.25">
      <c r="A106" s="14" t="s">
        <v>209</v>
      </c>
      <c r="B106" s="14" t="s">
        <v>216</v>
      </c>
      <c r="C106" s="18" t="s">
        <v>217</v>
      </c>
    </row>
    <row r="107" spans="1:3" ht="45" x14ac:dyDescent="0.25">
      <c r="A107" s="14" t="s">
        <v>209</v>
      </c>
      <c r="B107" s="14" t="s">
        <v>218</v>
      </c>
      <c r="C107" s="18" t="s">
        <v>213</v>
      </c>
    </row>
    <row r="108" spans="1:3" ht="60" x14ac:dyDescent="0.25">
      <c r="A108" s="14" t="s">
        <v>209</v>
      </c>
      <c r="B108" s="14" t="s">
        <v>214</v>
      </c>
      <c r="C108" s="18" t="s">
        <v>215</v>
      </c>
    </row>
    <row r="109" spans="1:3" ht="30" x14ac:dyDescent="0.25">
      <c r="A109" s="14" t="s">
        <v>219</v>
      </c>
      <c r="B109" s="14" t="s">
        <v>220</v>
      </c>
      <c r="C109" s="18" t="s">
        <v>221</v>
      </c>
    </row>
    <row r="110" spans="1:3" x14ac:dyDescent="0.25">
      <c r="A110" s="14" t="s">
        <v>219</v>
      </c>
      <c r="B110" s="14" t="s">
        <v>222</v>
      </c>
      <c r="C110" s="18" t="s">
        <v>223</v>
      </c>
    </row>
    <row r="111" spans="1:3" ht="30" x14ac:dyDescent="0.25">
      <c r="A111" s="14" t="s">
        <v>219</v>
      </c>
      <c r="B111" s="12" t="s">
        <v>224</v>
      </c>
      <c r="C111" s="18" t="s">
        <v>225</v>
      </c>
    </row>
    <row r="112" spans="1:3" ht="30" x14ac:dyDescent="0.25">
      <c r="A112" s="14" t="s">
        <v>219</v>
      </c>
      <c r="B112" s="12" t="s">
        <v>226</v>
      </c>
      <c r="C112" s="18" t="s">
        <v>227</v>
      </c>
    </row>
    <row r="113" spans="1:3" ht="30" x14ac:dyDescent="0.25">
      <c r="A113" s="14" t="s">
        <v>219</v>
      </c>
      <c r="B113" s="12" t="s">
        <v>228</v>
      </c>
      <c r="C113" s="18" t="s">
        <v>229</v>
      </c>
    </row>
    <row r="114" spans="1:3" ht="45" x14ac:dyDescent="0.25">
      <c r="A114" s="14" t="s">
        <v>230</v>
      </c>
      <c r="B114" s="14" t="s">
        <v>231</v>
      </c>
      <c r="C114" s="18" t="s">
        <v>232</v>
      </c>
    </row>
    <row r="115" spans="1:3" ht="30" x14ac:dyDescent="0.25">
      <c r="A115" s="14" t="s">
        <v>230</v>
      </c>
      <c r="B115" s="14" t="s">
        <v>233</v>
      </c>
      <c r="C115" s="18" t="s">
        <v>234</v>
      </c>
    </row>
    <row r="116" spans="1:3" ht="75" x14ac:dyDescent="0.25">
      <c r="A116" s="14" t="s">
        <v>235</v>
      </c>
      <c r="B116" s="14" t="s">
        <v>236</v>
      </c>
      <c r="C116" s="18" t="s">
        <v>237</v>
      </c>
    </row>
    <row r="117" spans="1:3" ht="75" x14ac:dyDescent="0.25">
      <c r="A117" s="14" t="s">
        <v>235</v>
      </c>
      <c r="B117" s="14" t="s">
        <v>238</v>
      </c>
      <c r="C117" s="18" t="s">
        <v>239</v>
      </c>
    </row>
    <row r="118" spans="1:3" ht="30" x14ac:dyDescent="0.25">
      <c r="A118" s="14" t="s">
        <v>240</v>
      </c>
      <c r="B118" s="14" t="s">
        <v>241</v>
      </c>
      <c r="C118" s="18" t="s">
        <v>242</v>
      </c>
    </row>
    <row r="119" spans="1:3" x14ac:dyDescent="0.25">
      <c r="A119" s="14" t="s">
        <v>243</v>
      </c>
      <c r="B119" s="14" t="s">
        <v>244</v>
      </c>
      <c r="C119" s="18" t="s">
        <v>245</v>
      </c>
    </row>
    <row r="120" spans="1:3" ht="45" x14ac:dyDescent="0.25">
      <c r="A120" s="14" t="s">
        <v>243</v>
      </c>
      <c r="B120" s="12" t="s">
        <v>246</v>
      </c>
      <c r="C120" s="18" t="s">
        <v>247</v>
      </c>
    </row>
    <row r="121" spans="1:3" ht="30" x14ac:dyDescent="0.25">
      <c r="A121" s="14" t="s">
        <v>69</v>
      </c>
      <c r="B121" s="14" t="s">
        <v>248</v>
      </c>
      <c r="C121" s="18" t="s">
        <v>249</v>
      </c>
    </row>
    <row r="122" spans="1:3" ht="45" x14ac:dyDescent="0.25">
      <c r="A122" s="14" t="s">
        <v>69</v>
      </c>
      <c r="B122" s="14" t="s">
        <v>250</v>
      </c>
      <c r="C122" s="18" t="s">
        <v>251</v>
      </c>
    </row>
    <row r="123" spans="1:3" ht="30" x14ac:dyDescent="0.25">
      <c r="A123" s="14" t="s">
        <v>74</v>
      </c>
      <c r="B123" s="14" t="s">
        <v>252</v>
      </c>
      <c r="C123" s="18" t="s">
        <v>253</v>
      </c>
    </row>
    <row r="124" spans="1:3" ht="45" x14ac:dyDescent="0.25">
      <c r="A124" s="14" t="s">
        <v>74</v>
      </c>
      <c r="B124" s="14" t="s">
        <v>254</v>
      </c>
      <c r="C124" s="18" t="s">
        <v>255</v>
      </c>
    </row>
    <row r="125" spans="1:3" ht="45" x14ac:dyDescent="0.25">
      <c r="A125" s="14" t="s">
        <v>74</v>
      </c>
      <c r="B125" s="14" t="s">
        <v>256</v>
      </c>
      <c r="C125" s="18" t="s">
        <v>257</v>
      </c>
    </row>
    <row r="126" spans="1:3" ht="45" x14ac:dyDescent="0.25">
      <c r="A126" s="14" t="s">
        <v>74</v>
      </c>
      <c r="B126" s="14" t="s">
        <v>258</v>
      </c>
      <c r="C126" s="18" t="s">
        <v>259</v>
      </c>
    </row>
    <row r="127" spans="1:3" x14ac:dyDescent="0.25">
      <c r="A127" s="14" t="s">
        <v>83</v>
      </c>
      <c r="B127" s="14" t="s">
        <v>260</v>
      </c>
      <c r="C127" s="18" t="s">
        <v>261</v>
      </c>
    </row>
    <row r="128" spans="1:3" ht="120" x14ac:dyDescent="0.25">
      <c r="A128" s="14" t="s">
        <v>86</v>
      </c>
      <c r="B128" s="14" t="s">
        <v>262</v>
      </c>
      <c r="C128" s="18" t="s">
        <v>263</v>
      </c>
    </row>
    <row r="129" spans="1:3" x14ac:dyDescent="0.25">
      <c r="A129" s="14" t="s">
        <v>86</v>
      </c>
      <c r="B129" s="14" t="s">
        <v>264</v>
      </c>
      <c r="C129" s="18" t="s">
        <v>261</v>
      </c>
    </row>
    <row r="130" spans="1:3" x14ac:dyDescent="0.25">
      <c r="A130" s="14" t="s">
        <v>86</v>
      </c>
      <c r="B130" s="14" t="s">
        <v>265</v>
      </c>
      <c r="C130" s="18" t="s">
        <v>266</v>
      </c>
    </row>
    <row r="131" spans="1:3" ht="60" x14ac:dyDescent="0.25">
      <c r="A131" s="14" t="s">
        <v>267</v>
      </c>
      <c r="B131" s="14" t="s">
        <v>268</v>
      </c>
      <c r="C131" s="18" t="s">
        <v>269</v>
      </c>
    </row>
    <row r="132" spans="1:3" ht="30" x14ac:dyDescent="0.25">
      <c r="A132" s="14" t="s">
        <v>117</v>
      </c>
      <c r="B132" s="14" t="s">
        <v>118</v>
      </c>
      <c r="C132" s="18" t="s">
        <v>119</v>
      </c>
    </row>
    <row r="133" spans="1:3" ht="30" x14ac:dyDescent="0.25">
      <c r="A133" s="14" t="s">
        <v>117</v>
      </c>
      <c r="B133" s="14" t="s">
        <v>120</v>
      </c>
      <c r="C133" s="18" t="s">
        <v>121</v>
      </c>
    </row>
    <row r="134" spans="1:3" ht="45" x14ac:dyDescent="0.25">
      <c r="A134" s="14" t="s">
        <v>117</v>
      </c>
      <c r="B134" s="14" t="s">
        <v>122</v>
      </c>
      <c r="C134" s="18" t="s">
        <v>123</v>
      </c>
    </row>
    <row r="135" spans="1:3" ht="45" x14ac:dyDescent="0.25">
      <c r="A135" s="14" t="s">
        <v>117</v>
      </c>
      <c r="B135" s="14" t="s">
        <v>124</v>
      </c>
      <c r="C135" s="18" t="s">
        <v>125</v>
      </c>
    </row>
    <row r="136" spans="1:3" ht="30" x14ac:dyDescent="0.25">
      <c r="A136" s="14" t="s">
        <v>270</v>
      </c>
      <c r="B136" s="14" t="s">
        <v>271</v>
      </c>
      <c r="C136" s="18" t="s">
        <v>272</v>
      </c>
    </row>
    <row r="137" spans="1:3" ht="30" x14ac:dyDescent="0.25">
      <c r="A137" s="14" t="s">
        <v>270</v>
      </c>
      <c r="B137" s="14" t="s">
        <v>273</v>
      </c>
      <c r="C137" s="18" t="s">
        <v>274</v>
      </c>
    </row>
    <row r="138" spans="1:3" ht="45" x14ac:dyDescent="0.25">
      <c r="A138" s="14" t="s">
        <v>275</v>
      </c>
      <c r="B138" s="14" t="s">
        <v>276</v>
      </c>
      <c r="C138" s="18" t="s">
        <v>277</v>
      </c>
    </row>
    <row r="139" spans="1:3" ht="45" x14ac:dyDescent="0.25">
      <c r="A139" s="14" t="s">
        <v>275</v>
      </c>
      <c r="B139" s="18" t="s">
        <v>278</v>
      </c>
      <c r="C139" s="18" t="s">
        <v>279</v>
      </c>
    </row>
    <row r="140" spans="1:3" ht="30" x14ac:dyDescent="0.25">
      <c r="A140" s="14" t="s">
        <v>190</v>
      </c>
      <c r="B140" s="14" t="s">
        <v>206</v>
      </c>
      <c r="C140" s="18" t="s">
        <v>280</v>
      </c>
    </row>
    <row r="141" spans="1:3" ht="30" x14ac:dyDescent="0.25">
      <c r="A141" s="14" t="s">
        <v>190</v>
      </c>
      <c r="B141" s="18" t="s">
        <v>281</v>
      </c>
      <c r="C141" s="18" t="s">
        <v>282</v>
      </c>
    </row>
    <row r="142" spans="1:3" ht="45" x14ac:dyDescent="0.25">
      <c r="A142" s="14" t="s">
        <v>190</v>
      </c>
      <c r="B142" s="14" t="s">
        <v>199</v>
      </c>
      <c r="C142" s="18" t="s">
        <v>200</v>
      </c>
    </row>
    <row r="143" spans="1:3" ht="45" x14ac:dyDescent="0.25">
      <c r="A143" s="14" t="s">
        <v>190</v>
      </c>
      <c r="B143" s="14" t="s">
        <v>201</v>
      </c>
      <c r="C143" s="18" t="s">
        <v>202</v>
      </c>
    </row>
    <row r="144" spans="1:3" ht="30" x14ac:dyDescent="0.25">
      <c r="A144" s="14" t="s">
        <v>190</v>
      </c>
      <c r="B144" s="14" t="s">
        <v>203</v>
      </c>
      <c r="C144" s="18" t="s">
        <v>204</v>
      </c>
    </row>
    <row r="146" spans="2:2" x14ac:dyDescent="0.25">
      <c r="B146" s="13" t="s">
        <v>283</v>
      </c>
    </row>
  </sheetData>
  <mergeCells count="7">
    <mergeCell ref="B4:B6"/>
    <mergeCell ref="D2:D3"/>
    <mergeCell ref="F2:F3"/>
    <mergeCell ref="A2:A3"/>
    <mergeCell ref="B2:B3"/>
    <mergeCell ref="C2:C3"/>
    <mergeCell ref="E2:E3"/>
  </mergeCells>
  <hyperlinks>
    <hyperlink ref="E82" r:id="rId1" xr:uid="{7385BB3C-0B3A-46DA-9BDD-BE7BB1183ED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Revisión FE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Camilo perez lara</dc:creator>
  <cp:keywords/>
  <dc:description/>
  <cp:lastModifiedBy>Isaias Martínez</cp:lastModifiedBy>
  <cp:revision/>
  <dcterms:created xsi:type="dcterms:W3CDTF">2021-08-26T13:44:21Z</dcterms:created>
  <dcterms:modified xsi:type="dcterms:W3CDTF">2023-03-09T17:01:44Z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1d4a037df8914b6d8587e0a37350e1a1</vt:lpwstr>
  </property>
</Properties>
</file>