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martinez\Documents\2023\Wetlands_BTR\Informe_marzo\OneDrive-2023-03-08\"/>
    </mc:Choice>
  </mc:AlternateContent>
  <xr:revisionPtr revIDLastSave="0" documentId="13_ncr:1_{5C37582E-86B0-4668-B99F-262BFA21C23B}" xr6:coauthVersionLast="47" xr6:coauthVersionMax="47" xr10:uidLastSave="{00000000-0000-0000-0000-000000000000}"/>
  <bookViews>
    <workbookView xWindow="-120" yWindow="-120" windowWidth="20730" windowHeight="11160" firstSheet="1" activeTab="4" xr2:uid="{00000000-000D-0000-FFFF-FFFF00000000}"/>
  </bookViews>
  <sheets>
    <sheet name="Hoja1" sheetId="1" state="hidden" r:id="rId1"/>
    <sheet name="LEÑA" sheetId="3" r:id="rId2"/>
    <sheet name="Madera Plantación" sheetId="4" r:id="rId3"/>
    <sheet name="Madera Bosque Natural" sheetId="5" r:id="rId4"/>
    <sheet name="Incendios" sheetId="8"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4" l="1"/>
  <c r="G6" i="4"/>
  <c r="G7" i="4"/>
  <c r="G8" i="4"/>
  <c r="G9" i="4"/>
  <c r="G10" i="4"/>
  <c r="G11" i="4"/>
  <c r="G12" i="4"/>
  <c r="G13" i="4"/>
  <c r="G14" i="4"/>
  <c r="I59" i="3" l="1"/>
  <c r="E6" i="3" l="1"/>
  <c r="F6" i="3" s="1"/>
  <c r="E7" i="3"/>
  <c r="F7" i="3" s="1"/>
  <c r="E8" i="3"/>
  <c r="F8" i="3" s="1"/>
  <c r="E9" i="3"/>
  <c r="F9" i="3" s="1"/>
  <c r="E10" i="3"/>
  <c r="E11" i="3"/>
  <c r="F11" i="3" s="1"/>
  <c r="E12" i="3"/>
  <c r="F12" i="3" s="1"/>
  <c r="E13" i="3"/>
  <c r="F13" i="3" s="1"/>
  <c r="E14" i="3"/>
  <c r="F14" i="3" s="1"/>
  <c r="E15" i="3"/>
  <c r="F15" i="3" s="1"/>
  <c r="F10" i="3"/>
  <c r="I10" i="3" l="1"/>
  <c r="H10" i="3"/>
  <c r="G10" i="3"/>
  <c r="I13" i="3"/>
  <c r="H13" i="3"/>
  <c r="G13" i="3"/>
  <c r="H12" i="3"/>
  <c r="G12" i="3"/>
  <c r="I12" i="3"/>
  <c r="H6" i="3"/>
  <c r="G6" i="3"/>
  <c r="I6" i="3"/>
  <c r="G15" i="3"/>
  <c r="I15" i="3"/>
  <c r="H15" i="3"/>
  <c r="I9" i="3"/>
  <c r="H9" i="3"/>
  <c r="G9" i="3"/>
  <c r="I11" i="3"/>
  <c r="H11" i="3"/>
  <c r="G11" i="3"/>
  <c r="I7" i="3"/>
  <c r="H7" i="3"/>
  <c r="G7" i="3"/>
  <c r="I8" i="3"/>
  <c r="H8" i="3"/>
  <c r="G8" i="3"/>
  <c r="I14" i="3"/>
  <c r="H14" i="3"/>
  <c r="G14" i="3"/>
</calcChain>
</file>

<file path=xl/sharedStrings.xml><?xml version="1.0" encoding="utf-8"?>
<sst xmlns="http://schemas.openxmlformats.org/spreadsheetml/2006/main" count="157" uniqueCount="123">
  <si>
    <t>RTH</t>
  </si>
  <si>
    <t>Región Tropical Húmeda</t>
  </si>
  <si>
    <t>RTMH</t>
  </si>
  <si>
    <t>Región Tropical Muy Húmeda</t>
  </si>
  <si>
    <t>RTM</t>
  </si>
  <si>
    <t>Región Tropical Montano</t>
  </si>
  <si>
    <t>Tipo de datos de actividad</t>
  </si>
  <si>
    <t xml:space="preserve">Valores de dato de actividad </t>
  </si>
  <si>
    <t>Referencia</t>
  </si>
  <si>
    <t>Otra información</t>
  </si>
  <si>
    <t>Nombre del documento de donde se obtuvo la información</t>
  </si>
  <si>
    <t>Incremento Medio Anual por región climática</t>
  </si>
  <si>
    <t>Nombre común</t>
  </si>
  <si>
    <t>Nombre científico</t>
  </si>
  <si>
    <t>Regiones Climáticas</t>
  </si>
  <si>
    <t>Teca</t>
  </si>
  <si>
    <t xml:space="preserve">Tectona grandis </t>
  </si>
  <si>
    <t>Pino caribea</t>
  </si>
  <si>
    <t>Pinus caribaea</t>
  </si>
  <si>
    <t>Cedro espino</t>
  </si>
  <si>
    <t>Bombacopsis quinata</t>
  </si>
  <si>
    <t>Acacia mangio</t>
  </si>
  <si>
    <t>Acacia mangium</t>
  </si>
  <si>
    <t>Caoba africana</t>
  </si>
  <si>
    <t>Khaya senegalensis</t>
  </si>
  <si>
    <t xml:space="preserve">Caoba </t>
  </si>
  <si>
    <t>Swietenia macrophylla</t>
  </si>
  <si>
    <t>Cedro amargo</t>
  </si>
  <si>
    <t>Cedrela odorata</t>
  </si>
  <si>
    <t>Otras especies</t>
  </si>
  <si>
    <t>CUADRO DERIVADO DEL ARCHIVO AJUSTADO: IMA de Plantaciones Rev. RGR</t>
  </si>
  <si>
    <t xml:space="preserve">(Tierras Forestales) Datos de Actividad </t>
  </si>
  <si>
    <t>Años</t>
  </si>
  <si>
    <t>Fuente</t>
  </si>
  <si>
    <t>Comentarios                       Procedimiento utilizado</t>
  </si>
  <si>
    <t>Kbep = Kilobarriles equivalentes de petróleo</t>
  </si>
  <si>
    <t>Toneladas</t>
  </si>
  <si>
    <r>
      <t>m</t>
    </r>
    <r>
      <rPr>
        <b/>
        <vertAlign val="superscript"/>
        <sz val="9"/>
        <color rgb="FF000000"/>
        <rFont val="Arial"/>
        <family val="2"/>
      </rPr>
      <t>3</t>
    </r>
  </si>
  <si>
    <t>Bosque Maduro</t>
  </si>
  <si>
    <t>Bosque S.</t>
  </si>
  <si>
    <t>Rastrojo</t>
  </si>
  <si>
    <t>Consumo Anual de Leña</t>
  </si>
  <si>
    <t>Para valores en Kbep: Secretaria Nacional de Energìa - Panamá</t>
  </si>
  <si>
    <t>Datos en rojo para los Cálculos de UTCUTS_TF</t>
  </si>
  <si>
    <t>Consultoría - Determinaccion de datos de densidades de especies forestales -Version Semi final -02.05.2020</t>
  </si>
  <si>
    <t>Secretaría de Energía lo determinó señalando el siguiente procedimiento:                                               1. Se utiliza como base los datos de los censos nacionales de población y vivienda que indican el número de viviendas que consumen leña en el país.</t>
  </si>
  <si>
    <t>2. Se estima el consumo de leña por vivienda utilizando un consumo promedio por familia equivalente a 5.48 metros cúbicos.</t>
  </si>
  <si>
    <t>Tonelada</t>
  </si>
  <si>
    <t>KBEP</t>
  </si>
  <si>
    <t>3. Se aplica la metodología de OLADE:   Producción = Consumo Final</t>
  </si>
  <si>
    <t>Densidad determinada por Secretaría de Energía</t>
  </si>
  <si>
    <t>Desidad promedio recomendada, criterio de experto</t>
  </si>
  <si>
    <r>
      <t>Para valores en Toneladas y m</t>
    </r>
    <r>
      <rPr>
        <vertAlign val="superscript"/>
        <sz val="9"/>
        <color theme="1"/>
        <rFont val="Calibri"/>
        <family val="2"/>
        <scheme val="minor"/>
      </rPr>
      <t>3</t>
    </r>
    <r>
      <rPr>
        <sz val="9"/>
        <color theme="1"/>
        <rFont val="Calibri"/>
        <family val="2"/>
        <scheme val="minor"/>
      </rPr>
      <t>:                                               se realizaron transformaciones (equipo AFOLU)</t>
    </r>
  </si>
  <si>
    <r>
      <t xml:space="preserve">Los valores porcentuales serán los utilizados en los cálculos de UTCUTS y serán </t>
    </r>
    <r>
      <rPr>
        <u/>
        <sz val="9"/>
        <color rgb="FF000000"/>
        <rFont val="Calibri"/>
        <family val="2"/>
        <scheme val="minor"/>
      </rPr>
      <t xml:space="preserve">discutidos </t>
    </r>
    <r>
      <rPr>
        <sz val="9"/>
        <color rgb="FF000000"/>
        <rFont val="Calibri"/>
        <family val="2"/>
        <scheme val="minor"/>
      </rPr>
      <t>por el equipo AFOLU y la Dirección Forestal de MiAMBIENTE.</t>
    </r>
  </si>
  <si>
    <t>Especies usadas para leña</t>
  </si>
  <si>
    <r>
      <t>m</t>
    </r>
    <r>
      <rPr>
        <vertAlign val="superscript"/>
        <sz val="9"/>
        <color theme="1"/>
        <rFont val="Calibri"/>
        <family val="2"/>
        <scheme val="minor"/>
      </rPr>
      <t>3</t>
    </r>
  </si>
  <si>
    <t>Porcentajes cálculados por criterio de experto Raúl Gutiérrez</t>
  </si>
  <si>
    <t>Consumo de leña - FINAL</t>
  </si>
  <si>
    <t>Este criterio de experto fue realizado con base al promedio cálculado en el siguiente cuadro:</t>
  </si>
  <si>
    <t>Algunas de las Especies más Buscadas para Leña</t>
  </si>
  <si>
    <t>Nombe común</t>
  </si>
  <si>
    <t>Densidad</t>
  </si>
  <si>
    <t>Corotú</t>
  </si>
  <si>
    <t>Enterolobium cyclocarpum</t>
  </si>
  <si>
    <t>Guácimo</t>
  </si>
  <si>
    <t>Guazuma ulmifolia</t>
  </si>
  <si>
    <t>Guabo</t>
  </si>
  <si>
    <t>Inga sp</t>
  </si>
  <si>
    <t>Guachapali</t>
  </si>
  <si>
    <t>Samanea saman</t>
  </si>
  <si>
    <t>Higuerón</t>
  </si>
  <si>
    <t>Ficus insipida</t>
  </si>
  <si>
    <t>Laurel</t>
  </si>
  <si>
    <t>Cordia alliodora</t>
  </si>
  <si>
    <t>Macano</t>
  </si>
  <si>
    <t>Diphysa americana</t>
  </si>
  <si>
    <t>Madroño</t>
  </si>
  <si>
    <t>Calycophyllum sp</t>
  </si>
  <si>
    <t>Nance</t>
  </si>
  <si>
    <t>Byrsonima crassifolia</t>
  </si>
  <si>
    <t>Quira</t>
  </si>
  <si>
    <t>Platymiscium pinnatum</t>
  </si>
  <si>
    <t>Roble</t>
  </si>
  <si>
    <t>Tabebuia rosea</t>
  </si>
  <si>
    <t>Sigua</t>
  </si>
  <si>
    <t>Nectandra lineata</t>
  </si>
  <si>
    <t>Promedio</t>
  </si>
  <si>
    <t xml:space="preserve">Fuente: Raúl Gutiérrez </t>
  </si>
  <si>
    <t>Comentarios       Procedimiento utilizado</t>
  </si>
  <si>
    <r>
      <t xml:space="preserve">Pino          </t>
    </r>
    <r>
      <rPr>
        <sz val="9"/>
        <color theme="1"/>
        <rFont val="Calibri"/>
        <family val="2"/>
        <scheme val="minor"/>
      </rPr>
      <t>(m</t>
    </r>
    <r>
      <rPr>
        <vertAlign val="superscript"/>
        <sz val="9"/>
        <color theme="1"/>
        <rFont val="Calibri"/>
        <family val="2"/>
        <scheme val="minor"/>
      </rPr>
      <t>3</t>
    </r>
    <r>
      <rPr>
        <sz val="9"/>
        <color theme="1"/>
        <rFont val="Calibri"/>
        <family val="2"/>
        <scheme val="minor"/>
      </rPr>
      <t>)</t>
    </r>
  </si>
  <si>
    <r>
      <t xml:space="preserve">Teca          </t>
    </r>
    <r>
      <rPr>
        <sz val="9"/>
        <color theme="1"/>
        <rFont val="Calibri"/>
        <family val="2"/>
        <scheme val="minor"/>
      </rPr>
      <t>(m</t>
    </r>
    <r>
      <rPr>
        <vertAlign val="superscript"/>
        <sz val="9"/>
        <color theme="1"/>
        <rFont val="Calibri"/>
        <family val="2"/>
        <scheme val="minor"/>
      </rPr>
      <t>3</t>
    </r>
    <r>
      <rPr>
        <sz val="9"/>
        <color theme="1"/>
        <rFont val="Calibri"/>
        <family val="2"/>
        <scheme val="minor"/>
      </rPr>
      <t>)</t>
    </r>
  </si>
  <si>
    <r>
      <t xml:space="preserve">Otras                  </t>
    </r>
    <r>
      <rPr>
        <sz val="9"/>
        <color theme="1"/>
        <rFont val="Calibri"/>
        <family val="2"/>
        <scheme val="minor"/>
      </rPr>
      <t>(m</t>
    </r>
    <r>
      <rPr>
        <vertAlign val="superscript"/>
        <sz val="9"/>
        <color theme="1"/>
        <rFont val="Calibri"/>
        <family val="2"/>
        <scheme val="minor"/>
      </rPr>
      <t>3</t>
    </r>
    <r>
      <rPr>
        <sz val="9"/>
        <color theme="1"/>
        <rFont val="Calibri"/>
        <family val="2"/>
        <scheme val="minor"/>
      </rPr>
      <t>)</t>
    </r>
  </si>
  <si>
    <t>Total Latifoliadas</t>
  </si>
  <si>
    <r>
      <t xml:space="preserve">Total          </t>
    </r>
    <r>
      <rPr>
        <sz val="9"/>
        <color theme="1"/>
        <rFont val="Calibri"/>
        <family val="2"/>
        <scheme val="minor"/>
      </rPr>
      <t>(m</t>
    </r>
    <r>
      <rPr>
        <vertAlign val="superscript"/>
        <sz val="9"/>
        <color theme="1"/>
        <rFont val="Calibri"/>
        <family val="2"/>
        <scheme val="minor"/>
      </rPr>
      <t>3</t>
    </r>
    <r>
      <rPr>
        <sz val="9"/>
        <color theme="1"/>
        <rFont val="Calibri"/>
        <family val="2"/>
        <scheme val="minor"/>
      </rPr>
      <t>)</t>
    </r>
  </si>
  <si>
    <t>Volumen Arpovechado del Bosque Plantado</t>
  </si>
  <si>
    <t>Cuadro generado con datos de diferentes fuentes documentadas, consultas con expertos y extrapolaciones</t>
  </si>
  <si>
    <t>Los volumenes de teca en ese cuadro, estan asjutados con el coeficiente de ajuste por el uso de la fórmula Hoppus</t>
  </si>
  <si>
    <t>1. INEC (2009 - 2016)</t>
  </si>
  <si>
    <t>2. Estadísticas de produccion de madera de MiAMBIENTE (2017)</t>
  </si>
  <si>
    <t>3. ANARAP (Datos de teca de 2017)</t>
  </si>
  <si>
    <t>4. Datos de teca: 2002-2005, estimados con base en las estadísticas de reforestacion de MiAMBIENTE (1992 - 2000)</t>
  </si>
  <si>
    <t>5. Extrapolaciones (para teca y pino: 2006 - 2008)</t>
  </si>
  <si>
    <r>
      <t>Volumen de la fuente original                                     (m</t>
    </r>
    <r>
      <rPr>
        <vertAlign val="superscript"/>
        <sz val="9"/>
        <color theme="1"/>
        <rFont val="Calibri"/>
        <family val="2"/>
        <scheme val="minor"/>
      </rPr>
      <t>3</t>
    </r>
    <r>
      <rPr>
        <sz val="9"/>
        <color theme="1"/>
        <rFont val="Calibri"/>
        <family val="2"/>
        <scheme val="minor"/>
      </rPr>
      <t>)</t>
    </r>
  </si>
  <si>
    <r>
      <t>Volumen rollizo, con corteza        (m</t>
    </r>
    <r>
      <rPr>
        <vertAlign val="superscript"/>
        <sz val="9"/>
        <color theme="1"/>
        <rFont val="Calibri"/>
        <family val="2"/>
        <scheme val="minor"/>
      </rPr>
      <t>3</t>
    </r>
    <r>
      <rPr>
        <sz val="9"/>
        <color theme="1"/>
        <rFont val="Calibri"/>
        <family val="2"/>
        <scheme val="minor"/>
      </rPr>
      <t>)</t>
    </r>
  </si>
  <si>
    <t>Volumen Aprovechado del Bosque Natural</t>
  </si>
  <si>
    <t xml:space="preserve"> Datos del periodo: 2006 - 2016: Instituto Nacional de Estadisticas y Censo de Panamá</t>
  </si>
  <si>
    <t xml:space="preserve"> Los datos del periodo: 2007 - 2017, tambien fueron ajustado en un 25% y 35 %, ya que mediante la Resolucion AG- 0168 - 2007, de 2 de abril d 2007, se aplió un descuento 25% y 35% al volumen rollizo, según la forma de la troza.</t>
  </si>
  <si>
    <t>Comentarios                                      Procedimiento utilizado</t>
  </si>
  <si>
    <r>
      <t xml:space="preserve">Superficie Anual Quemada                                                                                                                                                                                                                                      </t>
    </r>
    <r>
      <rPr>
        <sz val="9"/>
        <color theme="1"/>
        <rFont val="Calibri"/>
        <family val="2"/>
        <scheme val="minor"/>
      </rPr>
      <t>Hectáreas (ha)</t>
    </r>
  </si>
  <si>
    <t xml:space="preserve">N° de Incendios </t>
  </si>
  <si>
    <t>Bosque Secundario</t>
  </si>
  <si>
    <t>Manglar</t>
  </si>
  <si>
    <r>
      <t>Plantaciones</t>
    </r>
    <r>
      <rPr>
        <vertAlign val="superscript"/>
        <sz val="9"/>
        <color theme="1"/>
        <rFont val="Calibri"/>
        <family val="2"/>
        <scheme val="minor"/>
      </rPr>
      <t xml:space="preserve"> 1/</t>
    </r>
  </si>
  <si>
    <t>Pastos</t>
  </si>
  <si>
    <r>
      <t xml:space="preserve">Cultivos </t>
    </r>
    <r>
      <rPr>
        <vertAlign val="superscript"/>
        <sz val="9"/>
        <color theme="1"/>
        <rFont val="Calibri"/>
        <family val="2"/>
        <scheme val="minor"/>
      </rPr>
      <t>2/</t>
    </r>
  </si>
  <si>
    <t>Caña</t>
  </si>
  <si>
    <t>Indendios</t>
  </si>
  <si>
    <t>Ministerio de Ambiente de Panamá</t>
  </si>
  <si>
    <t>Incendios - Cuadro Final</t>
  </si>
  <si>
    <t>Aclaración: la quema de bosques en este cuadro difiere de la del cuadro de quema de bosques talados, ya que en el primero el bosque esta de pie, por lo que por lo general, lo que se quema es la hojarasca, la necromasa y el sotobosque.  En cambio, en la quema de biomasa talada, el bosque ha sido elimidado, para dar lugar a actividades agropecuarias principalmente y la quema en este caso, cosume alrededor del 80% de la biomasa talada.</t>
  </si>
  <si>
    <r>
      <t xml:space="preserve">1/ Por el momento aplicar </t>
    </r>
    <r>
      <rPr>
        <sz val="9"/>
        <color rgb="FFFF0000"/>
        <rFont val="Calibri"/>
        <family val="2"/>
        <scheme val="minor"/>
      </rPr>
      <t xml:space="preserve">70% </t>
    </r>
    <r>
      <rPr>
        <sz val="9"/>
        <color theme="1"/>
        <rFont val="Calibri"/>
        <family val="2"/>
        <scheme val="minor"/>
      </rPr>
      <t xml:space="preserve">a conìferas y </t>
    </r>
    <r>
      <rPr>
        <sz val="9"/>
        <color rgb="FFFF0000"/>
        <rFont val="Calibri"/>
        <family val="2"/>
        <scheme val="minor"/>
      </rPr>
      <t>30%</t>
    </r>
    <r>
      <rPr>
        <sz val="9"/>
        <color theme="1"/>
        <rFont val="Calibri"/>
        <family val="2"/>
        <scheme val="minor"/>
      </rPr>
      <t xml:space="preserve"> en latifoliadas (esto se consulta con DIVEDA)</t>
    </r>
  </si>
  <si>
    <t>2/ Cultivos diferentes al cultivo de la caña de azúcar.  Se hacae esta separación, para poder realizar el cálculo de las emisiones por separado</t>
  </si>
  <si>
    <t>NIVEL DE REFERENCIA FORESTAL DE PANAMA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</si>
</sst>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9" x14ac:knownFonts="1">
    <font>
      <sz val="11"/>
      <color theme="1"/>
      <name val="Calibri"/>
      <family val="2"/>
      <scheme val="minor"/>
    </font>
    <font>
      <sz val="8"/>
      <color theme="1"/>
      <name val="Calibri"/>
      <family val="2"/>
      <scheme val="minor"/>
    </font>
    <font>
      <b/>
      <sz val="11"/>
      <color theme="1"/>
      <name val="Calibri"/>
      <family val="2"/>
      <scheme val="minor"/>
    </font>
    <font>
      <sz val="8"/>
      <color rgb="FF0000FF"/>
      <name val="Calibri"/>
      <family val="2"/>
      <scheme val="minor"/>
    </font>
    <font>
      <b/>
      <sz val="8"/>
      <color theme="1"/>
      <name val="Calibri"/>
      <family val="2"/>
      <scheme val="minor"/>
    </font>
    <font>
      <sz val="8"/>
      <color rgb="FF000000"/>
      <name val="Calibri"/>
      <family val="2"/>
      <scheme val="minor"/>
    </font>
    <font>
      <b/>
      <sz val="9"/>
      <color rgb="FF000000"/>
      <name val="Arial"/>
      <family val="2"/>
    </font>
    <font>
      <b/>
      <vertAlign val="superscript"/>
      <sz val="9"/>
      <color rgb="FF000000"/>
      <name val="Arial"/>
      <family val="2"/>
    </font>
    <font>
      <sz val="9"/>
      <color theme="1"/>
      <name val="Calibri"/>
      <family val="2"/>
      <scheme val="minor"/>
    </font>
    <font>
      <vertAlign val="superscript"/>
      <sz val="9"/>
      <color theme="1"/>
      <name val="Calibri"/>
      <family val="2"/>
      <scheme val="minor"/>
    </font>
    <font>
      <sz val="9"/>
      <color rgb="FF000000"/>
      <name val="Calibri"/>
      <family val="2"/>
      <scheme val="minor"/>
    </font>
    <font>
      <sz val="9"/>
      <name val="Calibri"/>
      <family val="2"/>
      <scheme val="minor"/>
    </font>
    <font>
      <sz val="11"/>
      <color theme="1"/>
      <name val="Arial Black"/>
      <family val="2"/>
    </font>
    <font>
      <b/>
      <sz val="9"/>
      <color theme="1"/>
      <name val="Calibri"/>
      <family val="2"/>
      <scheme val="minor"/>
    </font>
    <font>
      <b/>
      <sz val="12"/>
      <color theme="1"/>
      <name val="Calibri"/>
      <family val="2"/>
      <scheme val="minor"/>
    </font>
    <font>
      <u/>
      <sz val="11"/>
      <color theme="10"/>
      <name val="Calibri"/>
      <family val="2"/>
      <scheme val="minor"/>
    </font>
    <font>
      <u/>
      <sz val="9"/>
      <color rgb="FF000000"/>
      <name val="Calibri"/>
      <family val="2"/>
      <scheme val="minor"/>
    </font>
    <font>
      <sz val="9"/>
      <color rgb="FFFF0000"/>
      <name val="Calibri"/>
      <family val="2"/>
      <scheme val="minor"/>
    </font>
    <font>
      <b/>
      <sz val="9"/>
      <color rgb="FFFF0000"/>
      <name val="Calibri"/>
      <family val="2"/>
      <scheme val="minor"/>
    </font>
  </fonts>
  <fills count="11">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E8FF75"/>
        <bgColor indexed="64"/>
      </patternFill>
    </fill>
    <fill>
      <patternFill patternType="solid">
        <fgColor rgb="FFEBFA94"/>
        <bgColor indexed="64"/>
      </patternFill>
    </fill>
    <fill>
      <patternFill patternType="solid">
        <fgColor rgb="FFE9F89E"/>
        <bgColor indexed="64"/>
      </patternFill>
    </fill>
    <fill>
      <patternFill patternType="solid">
        <fgColor rgb="FFEFF89E"/>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63">
    <xf numFmtId="0" fontId="0" fillId="0" borderId="0" xfId="0"/>
    <xf numFmtId="0" fontId="0" fillId="0" borderId="0" xfId="0" applyAlignment="1">
      <alignment horizontal="center"/>
    </xf>
    <xf numFmtId="0" fontId="1" fillId="0" borderId="0" xfId="0" applyFont="1"/>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center"/>
    </xf>
    <xf numFmtId="2" fontId="5" fillId="0" borderId="1" xfId="0" applyNumberFormat="1" applyFont="1" applyBorder="1" applyAlignment="1">
      <alignment horizontal="center" vertical="center"/>
    </xf>
    <xf numFmtId="2" fontId="5" fillId="3"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3" fillId="0" borderId="0" xfId="0" applyFont="1"/>
    <xf numFmtId="0" fontId="0" fillId="0" borderId="5" xfId="0" applyBorder="1" applyAlignment="1">
      <alignment vertical="center" wrapText="1"/>
    </xf>
    <xf numFmtId="0" fontId="4" fillId="5" borderId="1" xfId="0" applyFont="1" applyFill="1" applyBorder="1" applyAlignment="1">
      <alignment horizontal="center" vertical="center" wrapText="1"/>
    </xf>
    <xf numFmtId="0" fontId="0" fillId="0" borderId="14" xfId="0" applyBorder="1" applyAlignment="1">
      <alignment horizontal="center" vertical="center" wrapText="1"/>
    </xf>
    <xf numFmtId="0" fontId="8" fillId="0" borderId="1" xfId="0" applyFont="1" applyBorder="1" applyAlignment="1">
      <alignment horizontal="left"/>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center"/>
    </xf>
    <xf numFmtId="2" fontId="8" fillId="0" borderId="1" xfId="0" applyNumberFormat="1" applyFont="1" applyBorder="1" applyAlignment="1">
      <alignment horizontal="center"/>
    </xf>
    <xf numFmtId="2" fontId="8"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3" fontId="11" fillId="0" borderId="1" xfId="0" applyNumberFormat="1" applyFont="1" applyBorder="1" applyAlignment="1">
      <alignment horizontal="center"/>
    </xf>
    <xf numFmtId="3" fontId="8" fillId="0" borderId="3" xfId="0" applyNumberFormat="1" applyFont="1" applyBorder="1" applyAlignment="1">
      <alignment horizontal="center"/>
    </xf>
    <xf numFmtId="3" fontId="8" fillId="0" borderId="1" xfId="0" applyNumberFormat="1" applyFont="1" applyBorder="1" applyAlignment="1">
      <alignment horizontal="center"/>
    </xf>
    <xf numFmtId="3" fontId="10" fillId="0" borderId="1"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0" fillId="0" borderId="0" xfId="0" applyNumberFormat="1"/>
    <xf numFmtId="3" fontId="0" fillId="0" borderId="14" xfId="0" applyNumberFormat="1" applyBorder="1" applyAlignment="1">
      <alignment horizontal="center" wrapText="1"/>
    </xf>
    <xf numFmtId="3" fontId="8" fillId="0" borderId="1" xfId="0" applyNumberFormat="1" applyFont="1" applyBorder="1" applyAlignment="1">
      <alignment horizontal="center" vertical="center" wrapText="1"/>
    </xf>
    <xf numFmtId="0" fontId="8" fillId="0" borderId="0" xfId="0" applyFont="1" applyAlignment="1">
      <alignment horizontal="right" vertical="center" wrapText="1"/>
    </xf>
    <xf numFmtId="3" fontId="8" fillId="0" borderId="0" xfId="0" applyNumberFormat="1"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0" fillId="0" borderId="9" xfId="0" applyFont="1" applyBorder="1" applyAlignment="1">
      <alignment horizontal="center" vertical="center"/>
    </xf>
    <xf numFmtId="0" fontId="0" fillId="0" borderId="25" xfId="0" applyBorder="1"/>
    <xf numFmtId="0" fontId="0" fillId="0" borderId="29" xfId="0" applyBorder="1" applyAlignment="1">
      <alignment horizontal="center" vertical="center" wrapText="1"/>
    </xf>
    <xf numFmtId="0" fontId="8" fillId="0" borderId="0" xfId="0" applyFont="1" applyAlignment="1">
      <alignment horizontal="center"/>
    </xf>
    <xf numFmtId="9" fontId="8" fillId="7" borderId="1" xfId="0" applyNumberFormat="1" applyFont="1" applyFill="1" applyBorder="1" applyAlignment="1">
      <alignment horizontal="center"/>
    </xf>
    <xf numFmtId="3" fontId="8" fillId="0" borderId="1" xfId="0" applyNumberFormat="1" applyFont="1" applyBorder="1"/>
    <xf numFmtId="0" fontId="12" fillId="0" borderId="0" xfId="0" applyFont="1"/>
    <xf numFmtId="0" fontId="0" fillId="0" borderId="35" xfId="0" applyBorder="1"/>
    <xf numFmtId="0" fontId="1" fillId="0" borderId="1" xfId="0" applyFont="1" applyBorder="1" applyAlignment="1">
      <alignment horizontal="center"/>
    </xf>
    <xf numFmtId="2" fontId="10" fillId="0" borderId="1" xfId="0" applyNumberFormat="1" applyFont="1" applyBorder="1" applyAlignment="1">
      <alignment horizontal="center" vertical="center" wrapText="1"/>
    </xf>
    <xf numFmtId="0" fontId="8" fillId="8"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9" borderId="1" xfId="0" applyFont="1" applyFill="1" applyBorder="1" applyAlignment="1">
      <alignment horizontal="center" vertical="center"/>
    </xf>
    <xf numFmtId="0" fontId="8" fillId="9" borderId="1" xfId="0" applyFont="1" applyFill="1" applyBorder="1" applyAlignment="1">
      <alignment horizontal="center"/>
    </xf>
    <xf numFmtId="165" fontId="8" fillId="9" borderId="1" xfId="0" applyNumberFormat="1" applyFont="1" applyFill="1" applyBorder="1" applyAlignment="1">
      <alignment horizontal="center" vertical="center"/>
    </xf>
    <xf numFmtId="165" fontId="8" fillId="0" borderId="0" xfId="0" applyNumberFormat="1" applyFont="1" applyAlignment="1">
      <alignment horizontal="center"/>
    </xf>
    <xf numFmtId="165" fontId="8" fillId="10" borderId="1" xfId="0" applyNumberFormat="1" applyFont="1" applyFill="1" applyBorder="1" applyAlignment="1">
      <alignment horizontal="center"/>
    </xf>
    <xf numFmtId="0" fontId="17" fillId="0" borderId="9" xfId="0" applyFont="1" applyBorder="1" applyAlignment="1">
      <alignment horizontal="center" vertical="center"/>
    </xf>
    <xf numFmtId="3" fontId="17" fillId="0" borderId="1" xfId="0" applyNumberFormat="1" applyFont="1" applyBorder="1" applyAlignment="1">
      <alignment horizontal="center"/>
    </xf>
    <xf numFmtId="3" fontId="17" fillId="0" borderId="1" xfId="0" applyNumberFormat="1" applyFont="1" applyBorder="1"/>
    <xf numFmtId="0" fontId="17" fillId="0" borderId="1" xfId="0" applyFont="1" applyBorder="1" applyAlignment="1">
      <alignment horizontal="center"/>
    </xf>
    <xf numFmtId="3" fontId="17" fillId="0" borderId="1" xfId="0" applyNumberFormat="1" applyFont="1" applyBorder="1" applyAlignment="1">
      <alignment horizontal="center" vertical="center" wrapText="1"/>
    </xf>
    <xf numFmtId="3" fontId="18" fillId="0" borderId="3" xfId="0" applyNumberFormat="1" applyFont="1" applyBorder="1" applyAlignment="1">
      <alignment horizontal="center"/>
    </xf>
    <xf numFmtId="3" fontId="18" fillId="0" borderId="9" xfId="0" applyNumberFormat="1" applyFont="1" applyBorder="1" applyAlignment="1">
      <alignment horizontal="center" vertical="center"/>
    </xf>
    <xf numFmtId="0" fontId="18" fillId="0" borderId="1" xfId="0" applyFont="1" applyBorder="1" applyAlignment="1">
      <alignment horizontal="center" vertical="center"/>
    </xf>
    <xf numFmtId="4" fontId="17" fillId="0" borderId="1" xfId="0" applyNumberFormat="1" applyFont="1" applyBorder="1" applyAlignment="1">
      <alignment horizontal="center" vertical="center" wrapText="1"/>
    </xf>
    <xf numFmtId="0" fontId="8" fillId="0" borderId="4" xfId="0" applyFont="1" applyBorder="1" applyAlignment="1">
      <alignment horizontal="center" wrapText="1"/>
    </xf>
    <xf numFmtId="0" fontId="8" fillId="0" borderId="41" xfId="0" applyFont="1" applyBorder="1" applyAlignment="1">
      <alignment horizontal="center" wrapText="1"/>
    </xf>
    <xf numFmtId="3" fontId="11" fillId="0" borderId="1" xfId="0" applyNumberFormat="1" applyFont="1" applyBorder="1" applyAlignment="1">
      <alignment horizontal="right"/>
    </xf>
    <xf numFmtId="0" fontId="10" fillId="0" borderId="0" xfId="0" applyFont="1" applyAlignment="1">
      <alignment horizontal="center" vertical="center"/>
    </xf>
    <xf numFmtId="3" fontId="10" fillId="0" borderId="0" xfId="0" applyNumberFormat="1" applyFont="1" applyAlignment="1">
      <alignment horizontal="center" vertical="center"/>
    </xf>
    <xf numFmtId="3" fontId="10" fillId="0" borderId="0" xfId="0" applyNumberFormat="1" applyFont="1" applyAlignment="1">
      <alignment horizontal="center"/>
    </xf>
    <xf numFmtId="3" fontId="8" fillId="0" borderId="0" xfId="0" applyNumberFormat="1" applyFont="1" applyAlignment="1">
      <alignment horizontal="center"/>
    </xf>
    <xf numFmtId="3" fontId="8" fillId="0" borderId="0" xfId="0" applyNumberFormat="1" applyFont="1"/>
    <xf numFmtId="3" fontId="17" fillId="0" borderId="0" xfId="0" applyNumberFormat="1" applyFont="1"/>
    <xf numFmtId="0" fontId="8" fillId="7" borderId="26" xfId="0" applyFont="1" applyFill="1" applyBorder="1" applyAlignment="1">
      <alignment horizontal="center" vertical="center"/>
    </xf>
    <xf numFmtId="3" fontId="10" fillId="0" borderId="1" xfId="0" applyNumberFormat="1" applyFont="1" applyBorder="1" applyAlignment="1">
      <alignment horizontal="center"/>
    </xf>
    <xf numFmtId="3" fontId="8" fillId="0" borderId="27" xfId="0" applyNumberFormat="1" applyFont="1" applyBorder="1"/>
    <xf numFmtId="3" fontId="17" fillId="0" borderId="27" xfId="0" applyNumberFormat="1" applyFont="1" applyBorder="1"/>
    <xf numFmtId="0" fontId="5" fillId="0" borderId="9" xfId="0" applyFont="1" applyBorder="1" applyAlignment="1">
      <alignment horizontal="center" vertical="center"/>
    </xf>
    <xf numFmtId="0" fontId="1" fillId="0" borderId="9" xfId="0" applyFont="1" applyBorder="1" applyAlignment="1">
      <alignment horizontal="center"/>
    </xf>
    <xf numFmtId="0" fontId="8" fillId="6"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15" fillId="4" borderId="19" xfId="1" applyFill="1" applyBorder="1" applyAlignment="1">
      <alignment horizontal="center" vertical="center" wrapText="1"/>
    </xf>
    <xf numFmtId="0" fontId="15" fillId="4" borderId="2" xfId="1" applyFill="1" applyBorder="1" applyAlignment="1">
      <alignment horizontal="center" vertical="center" wrapText="1"/>
    </xf>
    <xf numFmtId="0" fontId="15" fillId="4" borderId="3" xfId="1" applyFill="1" applyBorder="1" applyAlignment="1">
      <alignment horizontal="center" vertical="center" wrapText="1"/>
    </xf>
    <xf numFmtId="0" fontId="15" fillId="4" borderId="1" xfId="1" applyFill="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5" borderId="1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8" fillId="0" borderId="1" xfId="0" applyFont="1" applyBorder="1" applyAlignment="1">
      <alignment horizontal="center" vertical="center" wrapText="1"/>
    </xf>
    <xf numFmtId="3" fontId="6" fillId="0" borderId="4" xfId="0" applyNumberFormat="1" applyFont="1" applyBorder="1" applyAlignment="1">
      <alignment horizontal="center" vertical="center"/>
    </xf>
    <xf numFmtId="3" fontId="6" fillId="0" borderId="39"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1" xfId="0" applyFont="1" applyBorder="1" applyAlignment="1">
      <alignment horizont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14" xfId="0" applyFont="1" applyBorder="1" applyAlignment="1">
      <alignment horizontal="center"/>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center" wrapText="1"/>
    </xf>
    <xf numFmtId="0" fontId="8" fillId="0" borderId="1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14" fillId="0" borderId="1"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26" xfId="0" applyFont="1" applyBorder="1" applyAlignment="1">
      <alignment horizont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38" xfId="0" applyBorder="1" applyAlignment="1">
      <alignment horizontal="center" vertical="center"/>
    </xf>
    <xf numFmtId="0" fontId="0" fillId="0" borderId="0" xfId="0" applyAlignment="1">
      <alignment horizontal="center" vertical="center"/>
    </xf>
    <xf numFmtId="0" fontId="2" fillId="5" borderId="3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namgobpa-my.sharepoint.com/:x:/g/personal/mmorenom_miambiente_gob_pa/EXe3geRi4XhNufXhmSwBWegBBVrWQgYDy4ATiUJtnOLQJw?e=NGbfTY" TargetMode="External"/><Relationship Id="rId2" Type="http://schemas.openxmlformats.org/officeDocument/2006/relationships/hyperlink" Target="https://anamgobpa-my.sharepoint.com/:x:/g/personal/mmorenom_miambiente_gob_pa/EdPGdI05P3pIqKlujdCNmCIB8_SmYPZt9XyEj91P3TxoKQ?e=T6OgFI" TargetMode="External"/><Relationship Id="rId1" Type="http://schemas.openxmlformats.org/officeDocument/2006/relationships/hyperlink" Target="https://anamgobpa-my.sharepoint.com/:w:/g/personal/mmorenom_miambiente_gob_pa/EaJAgz_HdgRLqCUvpHu0LIMBF7zS8drJ3RAzeQReSG3srg?e=4vrPK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anamgobpa-my.sharepoint.com/:x:/g/personal/mmorenom_miambiente_gob_pa/EQBFfsQOUBdCoWARwxHTEwoBPPKHsU8eF4KKTKSc0Xg5dA?e=KATAd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4"/>
  <sheetViews>
    <sheetView topLeftCell="A4" zoomScale="120" zoomScaleNormal="120" workbookViewId="0">
      <selection activeCell="H15" sqref="H15"/>
    </sheetView>
  </sheetViews>
  <sheetFormatPr baseColWidth="10" defaultColWidth="11.42578125" defaultRowHeight="15" x14ac:dyDescent="0.25"/>
  <cols>
    <col min="1" max="1" width="21.28515625" customWidth="1"/>
    <col min="3" max="3" width="16.42578125" customWidth="1"/>
    <col min="5" max="5" width="11.85546875" customWidth="1"/>
    <col min="6" max="6" width="11.5703125" customWidth="1"/>
    <col min="7" max="7" width="12.7109375" customWidth="1"/>
    <col min="8" max="8" width="18.140625" customWidth="1"/>
    <col min="9" max="9" width="21.5703125" customWidth="1"/>
  </cols>
  <sheetData>
    <row r="2" spans="1:9" x14ac:dyDescent="0.25">
      <c r="B2" t="s">
        <v>0</v>
      </c>
      <c r="C2" t="s">
        <v>1</v>
      </c>
    </row>
    <row r="3" spans="1:9" x14ac:dyDescent="0.25">
      <c r="B3" t="s">
        <v>2</v>
      </c>
      <c r="C3" t="s">
        <v>3</v>
      </c>
    </row>
    <row r="4" spans="1:9" x14ac:dyDescent="0.25">
      <c r="B4" t="s">
        <v>4</v>
      </c>
      <c r="C4" t="s">
        <v>5</v>
      </c>
    </row>
    <row r="6" spans="1:9" x14ac:dyDescent="0.25">
      <c r="B6" s="1"/>
    </row>
    <row r="8" spans="1:9" ht="31.5" customHeight="1" x14ac:dyDescent="0.25">
      <c r="A8" s="3" t="s">
        <v>6</v>
      </c>
      <c r="B8" s="78" t="s">
        <v>7</v>
      </c>
      <c r="C8" s="78"/>
      <c r="D8" s="78"/>
      <c r="E8" s="78"/>
      <c r="F8" s="78"/>
      <c r="G8" s="3" t="s">
        <v>8</v>
      </c>
      <c r="H8" s="3" t="s">
        <v>9</v>
      </c>
      <c r="I8" s="12" t="s">
        <v>10</v>
      </c>
    </row>
    <row r="9" spans="1:9" x14ac:dyDescent="0.25">
      <c r="A9" s="76" t="s">
        <v>11</v>
      </c>
      <c r="B9" s="79" t="s">
        <v>12</v>
      </c>
      <c r="C9" s="81" t="s">
        <v>13</v>
      </c>
      <c r="D9" s="83" t="s">
        <v>14</v>
      </c>
      <c r="E9" s="84"/>
      <c r="F9" s="85"/>
      <c r="I9" s="11"/>
    </row>
    <row r="10" spans="1:9" x14ac:dyDescent="0.25">
      <c r="A10" s="76"/>
      <c r="B10" s="80"/>
      <c r="C10" s="82"/>
      <c r="D10" s="4" t="s">
        <v>0</v>
      </c>
      <c r="E10" s="4" t="s">
        <v>2</v>
      </c>
      <c r="F10" s="4" t="s">
        <v>4</v>
      </c>
    </row>
    <row r="11" spans="1:9" x14ac:dyDescent="0.25">
      <c r="A11" s="76"/>
      <c r="B11" s="5" t="s">
        <v>15</v>
      </c>
      <c r="C11" s="5" t="s">
        <v>16</v>
      </c>
      <c r="D11" s="6">
        <v>13.5</v>
      </c>
      <c r="E11" s="7">
        <v>14.078233333333332</v>
      </c>
      <c r="F11" s="8"/>
    </row>
    <row r="12" spans="1:9" x14ac:dyDescent="0.25">
      <c r="A12" s="76"/>
      <c r="B12" s="9" t="s">
        <v>17</v>
      </c>
      <c r="C12" s="5" t="s">
        <v>18</v>
      </c>
      <c r="D12" s="7">
        <v>14.433333333333332</v>
      </c>
      <c r="E12" s="7">
        <v>18.7</v>
      </c>
      <c r="F12" s="7">
        <v>21.5</v>
      </c>
    </row>
    <row r="13" spans="1:9" x14ac:dyDescent="0.25">
      <c r="A13" s="76"/>
      <c r="B13" s="5" t="s">
        <v>19</v>
      </c>
      <c r="C13" s="5" t="s">
        <v>20</v>
      </c>
      <c r="D13" s="6">
        <v>12</v>
      </c>
      <c r="E13" s="6">
        <v>14.2</v>
      </c>
      <c r="F13" s="8"/>
    </row>
    <row r="14" spans="1:9" x14ac:dyDescent="0.25">
      <c r="A14" s="76"/>
      <c r="B14" s="5" t="s">
        <v>21</v>
      </c>
      <c r="C14" s="5" t="s">
        <v>22</v>
      </c>
      <c r="D14" s="6">
        <v>15.34</v>
      </c>
      <c r="E14" s="6">
        <v>17.84</v>
      </c>
      <c r="F14" s="8"/>
    </row>
    <row r="15" spans="1:9" x14ac:dyDescent="0.25">
      <c r="A15" s="76"/>
      <c r="B15" s="5" t="s">
        <v>23</v>
      </c>
      <c r="C15" s="5" t="s">
        <v>24</v>
      </c>
      <c r="D15" s="6">
        <v>10.35</v>
      </c>
      <c r="E15" s="6">
        <v>12.35</v>
      </c>
      <c r="F15" s="8"/>
    </row>
    <row r="16" spans="1:9" x14ac:dyDescent="0.25">
      <c r="A16" s="76"/>
      <c r="B16" s="5" t="s">
        <v>25</v>
      </c>
      <c r="C16" s="5" t="s">
        <v>26</v>
      </c>
      <c r="D16" s="6">
        <v>10.8</v>
      </c>
      <c r="E16" s="6">
        <v>12.8</v>
      </c>
      <c r="F16" s="8"/>
    </row>
    <row r="17" spans="1:6" x14ac:dyDescent="0.25">
      <c r="A17" s="76"/>
      <c r="B17" s="5" t="s">
        <v>27</v>
      </c>
      <c r="C17" s="5" t="s">
        <v>28</v>
      </c>
      <c r="D17" s="6">
        <v>9.56</v>
      </c>
      <c r="E17" s="6">
        <v>12.06</v>
      </c>
      <c r="F17" s="8"/>
    </row>
    <row r="18" spans="1:6" x14ac:dyDescent="0.25">
      <c r="A18" s="76"/>
      <c r="B18" s="77" t="s">
        <v>29</v>
      </c>
      <c r="C18" s="77"/>
      <c r="D18" s="6">
        <v>8</v>
      </c>
      <c r="E18" s="6">
        <v>10.5</v>
      </c>
      <c r="F18" s="8"/>
    </row>
    <row r="19" spans="1:6" x14ac:dyDescent="0.25">
      <c r="B19" s="10" t="s">
        <v>30</v>
      </c>
      <c r="C19" s="2"/>
      <c r="D19" s="2"/>
      <c r="E19" s="2"/>
      <c r="F19" s="2"/>
    </row>
    <row r="20" spans="1:6" x14ac:dyDescent="0.25">
      <c r="A20" s="2"/>
      <c r="B20" s="2"/>
      <c r="C20" s="2"/>
    </row>
    <row r="21" spans="1:6" x14ac:dyDescent="0.25">
      <c r="A21" s="2"/>
      <c r="B21" s="2"/>
      <c r="C21" s="2"/>
    </row>
    <row r="22" spans="1:6" x14ac:dyDescent="0.25">
      <c r="A22" s="2"/>
      <c r="B22" s="2"/>
      <c r="C22" s="2"/>
    </row>
    <row r="23" spans="1:6" x14ac:dyDescent="0.25">
      <c r="A23" s="2"/>
      <c r="B23" s="2"/>
      <c r="C23" s="2"/>
    </row>
    <row r="24" spans="1:6" x14ac:dyDescent="0.25">
      <c r="A24" s="2"/>
      <c r="B24" s="2"/>
      <c r="C24" s="2"/>
    </row>
  </sheetData>
  <mergeCells count="6">
    <mergeCell ref="A9:A18"/>
    <mergeCell ref="B18:C18"/>
    <mergeCell ref="B8:F8"/>
    <mergeCell ref="B9:B10"/>
    <mergeCell ref="C9:C10"/>
    <mergeCell ref="D9:F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0"/>
  <sheetViews>
    <sheetView zoomScale="90" zoomScaleNormal="90" workbookViewId="0">
      <selection activeCell="B1" sqref="A1:B1"/>
    </sheetView>
  </sheetViews>
  <sheetFormatPr baseColWidth="10" defaultColWidth="11.42578125" defaultRowHeight="15" x14ac:dyDescent="0.25"/>
  <cols>
    <col min="1" max="1" width="3.7109375" customWidth="1"/>
    <col min="2" max="2" width="22.42578125" customWidth="1"/>
    <col min="3" max="3" width="12.85546875" customWidth="1"/>
    <col min="4" max="9" width="15.85546875" customWidth="1"/>
    <col min="10" max="10" width="20.85546875" customWidth="1"/>
    <col min="11" max="11" width="30.7109375" customWidth="1"/>
    <col min="12" max="12" width="27.42578125" customWidth="1"/>
  </cols>
  <sheetData>
    <row r="1" spans="1:12" x14ac:dyDescent="0.25">
      <c r="A1" s="162"/>
      <c r="B1" s="162" t="s">
        <v>122</v>
      </c>
    </row>
    <row r="2" spans="1:12" ht="16.5" thickBot="1" x14ac:dyDescent="0.3">
      <c r="B2" s="114" t="s">
        <v>31</v>
      </c>
      <c r="C2" s="114"/>
      <c r="D2" s="114"/>
      <c r="E2" s="114"/>
      <c r="F2" s="41"/>
      <c r="G2" s="35"/>
      <c r="H2" s="35"/>
      <c r="I2" s="35"/>
      <c r="J2" s="35"/>
      <c r="K2" s="35"/>
      <c r="L2" s="35"/>
    </row>
    <row r="3" spans="1:12" ht="16.5" customHeight="1" x14ac:dyDescent="0.25">
      <c r="B3" s="115" t="s">
        <v>6</v>
      </c>
      <c r="C3" s="90" t="s">
        <v>32</v>
      </c>
      <c r="D3" s="107" t="s">
        <v>7</v>
      </c>
      <c r="E3" s="108"/>
      <c r="F3" s="108"/>
      <c r="G3" s="108"/>
      <c r="H3" s="108"/>
      <c r="I3" s="109"/>
      <c r="J3" s="93" t="s">
        <v>33</v>
      </c>
      <c r="K3" s="95" t="s">
        <v>34</v>
      </c>
      <c r="L3" s="97" t="s">
        <v>10</v>
      </c>
    </row>
    <row r="4" spans="1:12" ht="13.5" customHeight="1" x14ac:dyDescent="0.25">
      <c r="B4" s="116"/>
      <c r="C4" s="91"/>
      <c r="D4" s="105" t="s">
        <v>35</v>
      </c>
      <c r="E4" s="103" t="s">
        <v>36</v>
      </c>
      <c r="F4" s="101" t="s">
        <v>37</v>
      </c>
      <c r="G4" s="38">
        <v>0.3</v>
      </c>
      <c r="H4" s="38">
        <v>0.2</v>
      </c>
      <c r="I4" s="38">
        <v>0.5</v>
      </c>
      <c r="J4" s="94"/>
      <c r="K4" s="95"/>
      <c r="L4" s="98"/>
    </row>
    <row r="5" spans="1:12" ht="21" customHeight="1" thickBot="1" x14ac:dyDescent="0.3">
      <c r="B5" s="116"/>
      <c r="C5" s="92"/>
      <c r="D5" s="106"/>
      <c r="E5" s="104"/>
      <c r="F5" s="102"/>
      <c r="G5" s="69" t="s">
        <v>38</v>
      </c>
      <c r="H5" s="69" t="s">
        <v>39</v>
      </c>
      <c r="I5" s="69" t="s">
        <v>40</v>
      </c>
      <c r="J5" s="94"/>
      <c r="K5" s="96"/>
      <c r="L5" s="99"/>
    </row>
    <row r="6" spans="1:12" ht="15.75" customHeight="1" x14ac:dyDescent="0.25">
      <c r="B6" s="76" t="s">
        <v>41</v>
      </c>
      <c r="C6" s="34">
        <v>2006</v>
      </c>
      <c r="D6" s="25">
        <v>1607.55</v>
      </c>
      <c r="E6" s="25">
        <f t="shared" ref="E6:E15" si="0">D6/D$19</f>
        <v>619718.58134155744</v>
      </c>
      <c r="F6" s="70">
        <f t="shared" ref="F6:F15" si="1">E6/H$23</f>
        <v>1093621.0258968663</v>
      </c>
      <c r="G6" s="24">
        <f t="shared" ref="G6:G15" si="2">F6*0.3</f>
        <v>328086.3077690599</v>
      </c>
      <c r="H6" s="39">
        <f t="shared" ref="H6:H15" si="3">F6*0.2</f>
        <v>218724.20517937327</v>
      </c>
      <c r="I6" s="71">
        <f t="shared" ref="I6:I15" si="4">F6*0.5</f>
        <v>546810.51294843317</v>
      </c>
      <c r="J6" s="100" t="s">
        <v>42</v>
      </c>
      <c r="K6" s="113" t="s">
        <v>43</v>
      </c>
      <c r="L6" s="86" t="s">
        <v>44</v>
      </c>
    </row>
    <row r="7" spans="1:12" x14ac:dyDescent="0.25">
      <c r="B7" s="76"/>
      <c r="C7" s="34">
        <v>2007</v>
      </c>
      <c r="D7" s="25">
        <v>1596.97</v>
      </c>
      <c r="E7" s="25">
        <f t="shared" si="0"/>
        <v>615639.93831919821</v>
      </c>
      <c r="F7" s="70">
        <f t="shared" si="1"/>
        <v>1086423.4205632913</v>
      </c>
      <c r="G7" s="24">
        <f t="shared" si="2"/>
        <v>325927.02616898739</v>
      </c>
      <c r="H7" s="39">
        <f t="shared" si="3"/>
        <v>217284.68411265826</v>
      </c>
      <c r="I7" s="71">
        <f t="shared" si="4"/>
        <v>543211.71028164565</v>
      </c>
      <c r="J7" s="100"/>
      <c r="K7" s="113"/>
      <c r="L7" s="87"/>
    </row>
    <row r="8" spans="1:12" x14ac:dyDescent="0.25">
      <c r="B8" s="76"/>
      <c r="C8" s="34">
        <v>2008</v>
      </c>
      <c r="D8" s="25">
        <v>1586.51</v>
      </c>
      <c r="E8" s="25">
        <f t="shared" si="0"/>
        <v>611607.55589822668</v>
      </c>
      <c r="F8" s="70">
        <f t="shared" si="1"/>
        <v>1079307.4515851061</v>
      </c>
      <c r="G8" s="24">
        <f t="shared" si="2"/>
        <v>323792.23547553184</v>
      </c>
      <c r="H8" s="39">
        <f t="shared" si="3"/>
        <v>215861.49031702123</v>
      </c>
      <c r="I8" s="71">
        <f t="shared" si="4"/>
        <v>539653.72579255304</v>
      </c>
      <c r="J8" s="100"/>
      <c r="K8" s="119" t="s">
        <v>45</v>
      </c>
      <c r="L8" s="87"/>
    </row>
    <row r="9" spans="1:12" ht="15" customHeight="1" x14ac:dyDescent="0.25">
      <c r="B9" s="76"/>
      <c r="C9" s="34">
        <v>2009</v>
      </c>
      <c r="D9" s="25">
        <v>1576.16</v>
      </c>
      <c r="E9" s="25">
        <f t="shared" si="0"/>
        <v>607617.57902852737</v>
      </c>
      <c r="F9" s="70">
        <f t="shared" si="1"/>
        <v>1072266.3159326955</v>
      </c>
      <c r="G9" s="24">
        <f t="shared" si="2"/>
        <v>321679.89477980864</v>
      </c>
      <c r="H9" s="39">
        <f t="shared" si="3"/>
        <v>214453.26318653912</v>
      </c>
      <c r="I9" s="71">
        <f t="shared" si="4"/>
        <v>536133.15796634776</v>
      </c>
      <c r="J9" s="100"/>
      <c r="K9" s="119"/>
      <c r="L9" s="87"/>
    </row>
    <row r="10" spans="1:12" ht="15" customHeight="1" x14ac:dyDescent="0.25">
      <c r="B10" s="76"/>
      <c r="C10" s="51">
        <v>2010</v>
      </c>
      <c r="D10" s="25">
        <v>1570.22</v>
      </c>
      <c r="E10" s="25">
        <f t="shared" si="0"/>
        <v>605327.67925983039</v>
      </c>
      <c r="F10" s="70">
        <f t="shared" si="1"/>
        <v>1068225.3163408774</v>
      </c>
      <c r="G10" s="52">
        <f t="shared" si="2"/>
        <v>320467.5949022632</v>
      </c>
      <c r="H10" s="53">
        <f t="shared" si="3"/>
        <v>213645.06326817549</v>
      </c>
      <c r="I10" s="72">
        <f t="shared" si="4"/>
        <v>534112.65817043872</v>
      </c>
      <c r="J10" s="100"/>
      <c r="K10" s="119"/>
      <c r="L10" s="87"/>
    </row>
    <row r="11" spans="1:12" ht="15" customHeight="1" x14ac:dyDescent="0.25">
      <c r="B11" s="76"/>
      <c r="C11" s="34">
        <v>2011</v>
      </c>
      <c r="D11" s="25">
        <v>1560.41</v>
      </c>
      <c r="E11" s="25">
        <f t="shared" si="0"/>
        <v>601545.87509637629</v>
      </c>
      <c r="F11" s="70">
        <f t="shared" si="1"/>
        <v>1061551.544287723</v>
      </c>
      <c r="G11" s="24">
        <f t="shared" si="2"/>
        <v>318465.4632863169</v>
      </c>
      <c r="H11" s="39">
        <f t="shared" si="3"/>
        <v>212310.30885754462</v>
      </c>
      <c r="I11" s="71">
        <f t="shared" si="4"/>
        <v>530775.77214386151</v>
      </c>
      <c r="J11" s="100"/>
      <c r="K11" s="119"/>
      <c r="L11" s="87"/>
    </row>
    <row r="12" spans="1:12" ht="15" customHeight="1" x14ac:dyDescent="0.25">
      <c r="B12" s="76"/>
      <c r="C12" s="34">
        <v>2012</v>
      </c>
      <c r="D12" s="25">
        <v>1550.69</v>
      </c>
      <c r="E12" s="25">
        <f t="shared" si="0"/>
        <v>597798.76638396305</v>
      </c>
      <c r="F12" s="70">
        <f t="shared" si="1"/>
        <v>1054938.9995011115</v>
      </c>
      <c r="G12" s="24">
        <f t="shared" si="2"/>
        <v>316481.69985033345</v>
      </c>
      <c r="H12" s="39">
        <f t="shared" si="3"/>
        <v>210987.79990022231</v>
      </c>
      <c r="I12" s="71">
        <f t="shared" si="4"/>
        <v>527469.49975055573</v>
      </c>
      <c r="J12" s="100"/>
      <c r="K12" s="119"/>
      <c r="L12" s="87"/>
    </row>
    <row r="13" spans="1:12" ht="13.5" customHeight="1" x14ac:dyDescent="0.25">
      <c r="B13" s="76"/>
      <c r="C13" s="51">
        <v>2013</v>
      </c>
      <c r="D13" s="25">
        <v>1541.05</v>
      </c>
      <c r="E13" s="25">
        <f t="shared" si="0"/>
        <v>594082.49807247496</v>
      </c>
      <c r="F13" s="70">
        <f t="shared" si="1"/>
        <v>1048380.8789514266</v>
      </c>
      <c r="G13" s="52">
        <f t="shared" si="2"/>
        <v>314514.26368542796</v>
      </c>
      <c r="H13" s="53">
        <f t="shared" si="3"/>
        <v>209676.17579028534</v>
      </c>
      <c r="I13" s="72">
        <f t="shared" si="4"/>
        <v>524190.4394757133</v>
      </c>
      <c r="J13" s="100"/>
      <c r="K13" s="118"/>
      <c r="L13" s="87"/>
    </row>
    <row r="14" spans="1:12" x14ac:dyDescent="0.25">
      <c r="B14" s="76"/>
      <c r="C14" s="34">
        <v>2014</v>
      </c>
      <c r="D14" s="25">
        <v>1531.5</v>
      </c>
      <c r="E14" s="25">
        <f t="shared" si="0"/>
        <v>590400.92521202774</v>
      </c>
      <c r="F14" s="70">
        <f t="shared" si="1"/>
        <v>1041883.9856682845</v>
      </c>
      <c r="G14" s="24">
        <f t="shared" si="2"/>
        <v>312565.19570048532</v>
      </c>
      <c r="H14" s="39">
        <f t="shared" si="3"/>
        <v>208376.79713365692</v>
      </c>
      <c r="I14" s="71">
        <f t="shared" si="4"/>
        <v>520941.99283414223</v>
      </c>
      <c r="J14" s="100"/>
      <c r="K14" s="117" t="s">
        <v>46</v>
      </c>
      <c r="L14" s="87"/>
    </row>
    <row r="15" spans="1:12" ht="15" customHeight="1" x14ac:dyDescent="0.25">
      <c r="B15" s="76"/>
      <c r="C15" s="34">
        <v>2015</v>
      </c>
      <c r="D15" s="25">
        <v>1522.02</v>
      </c>
      <c r="E15" s="25">
        <f t="shared" si="0"/>
        <v>586746.33770239016</v>
      </c>
      <c r="F15" s="70">
        <f t="shared" si="1"/>
        <v>1035434.7135924534</v>
      </c>
      <c r="G15" s="24">
        <f t="shared" si="2"/>
        <v>310630.41407773603</v>
      </c>
      <c r="H15" s="39">
        <f t="shared" si="3"/>
        <v>207086.9427184907</v>
      </c>
      <c r="I15" s="71">
        <f t="shared" si="4"/>
        <v>517717.3567962267</v>
      </c>
      <c r="J15" s="100"/>
      <c r="K15" s="119"/>
      <c r="L15" s="87"/>
    </row>
    <row r="16" spans="1:12" ht="15" customHeight="1" x14ac:dyDescent="0.25">
      <c r="B16" s="76"/>
      <c r="J16" s="100"/>
      <c r="K16" s="119"/>
      <c r="L16" s="87"/>
    </row>
    <row r="17" spans="2:12" ht="13.5" customHeight="1" x14ac:dyDescent="0.25">
      <c r="B17" s="76"/>
      <c r="C17" s="63"/>
      <c r="D17" s="64"/>
      <c r="E17" s="64"/>
      <c r="F17" s="65"/>
      <c r="G17" s="66"/>
      <c r="H17" s="67"/>
      <c r="I17" s="67"/>
      <c r="J17" s="100"/>
      <c r="K17" s="118"/>
      <c r="L17" s="87"/>
    </row>
    <row r="18" spans="2:12" ht="18.75" x14ac:dyDescent="0.4">
      <c r="B18" s="76"/>
      <c r="C18" s="73" t="s">
        <v>47</v>
      </c>
      <c r="D18" s="42" t="s">
        <v>48</v>
      </c>
      <c r="G18" s="37"/>
      <c r="H18" s="40"/>
      <c r="I18" s="67"/>
      <c r="J18" s="100"/>
      <c r="K18" s="117" t="s">
        <v>49</v>
      </c>
      <c r="L18" s="87"/>
    </row>
    <row r="19" spans="2:12" ht="13.5" customHeight="1" x14ac:dyDescent="0.25">
      <c r="B19" s="76"/>
      <c r="C19" s="74">
        <v>1</v>
      </c>
      <c r="D19" s="42">
        <v>2.594E-3</v>
      </c>
      <c r="G19" s="37"/>
      <c r="H19" s="37"/>
      <c r="I19" s="67"/>
      <c r="J19" s="100"/>
      <c r="K19" s="118"/>
      <c r="L19" s="88"/>
    </row>
    <row r="20" spans="2:12" ht="15" customHeight="1" x14ac:dyDescent="0.25">
      <c r="B20" s="76"/>
      <c r="E20" s="110" t="s">
        <v>50</v>
      </c>
      <c r="F20" s="110"/>
      <c r="G20" s="111" t="s">
        <v>51</v>
      </c>
      <c r="H20" s="111"/>
      <c r="I20" s="67"/>
      <c r="J20" s="100" t="s">
        <v>52</v>
      </c>
      <c r="K20" s="112" t="s">
        <v>53</v>
      </c>
      <c r="L20" s="89" t="s">
        <v>54</v>
      </c>
    </row>
    <row r="21" spans="2:12" ht="15" customHeight="1" x14ac:dyDescent="0.25">
      <c r="B21" s="76"/>
      <c r="E21" s="110"/>
      <c r="F21" s="110"/>
      <c r="G21" s="111"/>
      <c r="H21" s="111"/>
      <c r="I21" s="68"/>
      <c r="J21" s="100"/>
      <c r="K21" s="112"/>
      <c r="L21" s="89"/>
    </row>
    <row r="22" spans="2:12" x14ac:dyDescent="0.25">
      <c r="E22" s="17" t="s">
        <v>55</v>
      </c>
      <c r="F22" s="17" t="s">
        <v>36</v>
      </c>
      <c r="G22" s="17" t="s">
        <v>55</v>
      </c>
      <c r="H22" s="17" t="s">
        <v>36</v>
      </c>
      <c r="J22" s="100"/>
      <c r="K22" s="112"/>
      <c r="L22" s="89"/>
    </row>
    <row r="23" spans="2:12" x14ac:dyDescent="0.25">
      <c r="E23" s="17">
        <v>1</v>
      </c>
      <c r="F23" s="17">
        <v>0.75</v>
      </c>
      <c r="G23" s="17">
        <v>1</v>
      </c>
      <c r="H23" s="50">
        <v>0.56666666666666654</v>
      </c>
      <c r="J23" s="100"/>
      <c r="K23" s="112"/>
      <c r="L23" s="89"/>
    </row>
    <row r="24" spans="2:12" x14ac:dyDescent="0.25">
      <c r="J24" s="100"/>
      <c r="K24" s="112"/>
      <c r="L24" s="89"/>
    </row>
    <row r="25" spans="2:12" ht="15" customHeight="1" x14ac:dyDescent="0.25">
      <c r="J25" s="100"/>
      <c r="K25" s="112"/>
      <c r="L25" s="89"/>
    </row>
    <row r="26" spans="2:12" ht="15" customHeight="1" x14ac:dyDescent="0.25">
      <c r="J26" s="100"/>
      <c r="K26" s="112"/>
      <c r="L26" s="89"/>
    </row>
    <row r="27" spans="2:12" ht="12.75" customHeight="1" x14ac:dyDescent="0.25">
      <c r="J27" s="100" t="s">
        <v>56</v>
      </c>
      <c r="K27" s="112"/>
      <c r="L27" s="89"/>
    </row>
    <row r="28" spans="2:12" x14ac:dyDescent="0.25">
      <c r="J28" s="100"/>
      <c r="K28" s="112"/>
      <c r="L28" s="89"/>
    </row>
    <row r="29" spans="2:12" ht="15" customHeight="1" x14ac:dyDescent="0.25">
      <c r="E29" s="37"/>
      <c r="F29" s="37"/>
      <c r="G29" s="37"/>
      <c r="H29" s="49"/>
      <c r="J29" s="100"/>
      <c r="K29" s="112"/>
      <c r="L29" s="89" t="s">
        <v>57</v>
      </c>
    </row>
    <row r="30" spans="2:12" x14ac:dyDescent="0.25">
      <c r="J30" s="100"/>
      <c r="K30" s="112"/>
      <c r="L30" s="89"/>
    </row>
    <row r="31" spans="2:12" x14ac:dyDescent="0.25">
      <c r="J31" s="100"/>
      <c r="K31" s="112"/>
      <c r="L31" s="89"/>
    </row>
    <row r="32" spans="2:12" x14ac:dyDescent="0.25">
      <c r="J32" s="100"/>
      <c r="K32" s="112"/>
      <c r="L32" s="89"/>
    </row>
    <row r="33" spans="5:12" ht="13.5" customHeight="1" x14ac:dyDescent="0.25">
      <c r="J33" s="100"/>
      <c r="K33" s="112"/>
      <c r="L33" s="89"/>
    </row>
    <row r="34" spans="5:12" x14ac:dyDescent="0.25">
      <c r="J34" s="100"/>
      <c r="K34" s="112"/>
      <c r="L34" s="89"/>
    </row>
    <row r="35" spans="5:12" ht="15" customHeight="1" x14ac:dyDescent="0.25">
      <c r="F35" s="27"/>
      <c r="G35" s="27"/>
      <c r="H35" s="27"/>
      <c r="I35" s="27"/>
    </row>
    <row r="36" spans="5:12" x14ac:dyDescent="0.25">
      <c r="I36" s="37"/>
    </row>
    <row r="37" spans="5:12" x14ac:dyDescent="0.25">
      <c r="I37" s="37"/>
    </row>
    <row r="43" spans="5:12" x14ac:dyDescent="0.25">
      <c r="E43" s="37"/>
      <c r="F43" s="37"/>
      <c r="G43" s="122" t="s">
        <v>58</v>
      </c>
      <c r="H43" s="122"/>
      <c r="I43" s="122"/>
    </row>
    <row r="44" spans="5:12" x14ac:dyDescent="0.25">
      <c r="G44" s="122"/>
      <c r="H44" s="122"/>
      <c r="I44" s="122"/>
    </row>
    <row r="45" spans="5:12" x14ac:dyDescent="0.25">
      <c r="G45" s="111" t="s">
        <v>59</v>
      </c>
      <c r="H45" s="111"/>
      <c r="I45" s="111"/>
    </row>
    <row r="46" spans="5:12" x14ac:dyDescent="0.25">
      <c r="G46" s="44" t="s">
        <v>60</v>
      </c>
      <c r="H46" s="44" t="s">
        <v>13</v>
      </c>
      <c r="I46" s="44" t="s">
        <v>61</v>
      </c>
    </row>
    <row r="47" spans="5:12" ht="24" x14ac:dyDescent="0.25">
      <c r="G47" s="16" t="s">
        <v>62</v>
      </c>
      <c r="H47" s="16" t="s">
        <v>63</v>
      </c>
      <c r="I47" s="43">
        <v>0.46</v>
      </c>
    </row>
    <row r="48" spans="5:12" ht="24" x14ac:dyDescent="0.25">
      <c r="G48" s="16" t="s">
        <v>64</v>
      </c>
      <c r="H48" s="16" t="s">
        <v>65</v>
      </c>
      <c r="I48" s="43">
        <v>0.51</v>
      </c>
    </row>
    <row r="49" spans="7:9" x14ac:dyDescent="0.25">
      <c r="G49" s="17" t="s">
        <v>66</v>
      </c>
      <c r="H49" s="17" t="s">
        <v>67</v>
      </c>
      <c r="I49" s="18">
        <v>0.62</v>
      </c>
    </row>
    <row r="50" spans="7:9" x14ac:dyDescent="0.25">
      <c r="G50" s="45" t="s">
        <v>68</v>
      </c>
      <c r="H50" s="45" t="s">
        <v>69</v>
      </c>
      <c r="I50" s="19">
        <v>0.54</v>
      </c>
    </row>
    <row r="51" spans="7:9" x14ac:dyDescent="0.25">
      <c r="G51" s="17" t="s">
        <v>70</v>
      </c>
      <c r="H51" s="17" t="s">
        <v>71</v>
      </c>
      <c r="I51" s="18">
        <v>0.5</v>
      </c>
    </row>
    <row r="52" spans="7:9" x14ac:dyDescent="0.25">
      <c r="G52" s="45" t="s">
        <v>72</v>
      </c>
      <c r="H52" s="45" t="s">
        <v>73</v>
      </c>
      <c r="I52" s="19">
        <v>0.4</v>
      </c>
    </row>
    <row r="53" spans="7:9" ht="24" x14ac:dyDescent="0.25">
      <c r="G53" s="45" t="s">
        <v>74</v>
      </c>
      <c r="H53" s="45" t="s">
        <v>75</v>
      </c>
      <c r="I53" s="19">
        <v>0.66</v>
      </c>
    </row>
    <row r="54" spans="7:9" x14ac:dyDescent="0.25">
      <c r="G54" s="17" t="s">
        <v>76</v>
      </c>
      <c r="H54" s="17" t="s">
        <v>77</v>
      </c>
      <c r="I54" s="19">
        <v>0.74</v>
      </c>
    </row>
    <row r="55" spans="7:9" ht="24" x14ac:dyDescent="0.25">
      <c r="G55" s="16" t="s">
        <v>78</v>
      </c>
      <c r="H55" s="16" t="s">
        <v>79</v>
      </c>
      <c r="I55" s="43">
        <v>0.59</v>
      </c>
    </row>
    <row r="56" spans="7:9" ht="24" x14ac:dyDescent="0.25">
      <c r="G56" s="16" t="s">
        <v>80</v>
      </c>
      <c r="H56" s="16" t="s">
        <v>81</v>
      </c>
      <c r="I56" s="43">
        <v>0.68</v>
      </c>
    </row>
    <row r="57" spans="7:9" x14ac:dyDescent="0.25">
      <c r="G57" s="16" t="s">
        <v>82</v>
      </c>
      <c r="H57" s="16" t="s">
        <v>83</v>
      </c>
      <c r="I57" s="43">
        <v>0.54</v>
      </c>
    </row>
    <row r="58" spans="7:9" x14ac:dyDescent="0.25">
      <c r="G58" s="16" t="s">
        <v>84</v>
      </c>
      <c r="H58" s="16" t="s">
        <v>85</v>
      </c>
      <c r="I58" s="43">
        <v>0.56000000000000005</v>
      </c>
    </row>
    <row r="59" spans="7:9" x14ac:dyDescent="0.25">
      <c r="G59" s="46" t="s">
        <v>86</v>
      </c>
      <c r="H59" s="47"/>
      <c r="I59" s="48">
        <f>AVERAGE(I47:I58)</f>
        <v>0.56666666666666654</v>
      </c>
    </row>
    <row r="60" spans="7:9" ht="24" customHeight="1" x14ac:dyDescent="0.25">
      <c r="G60" s="120" t="s">
        <v>87</v>
      </c>
      <c r="H60" s="121"/>
      <c r="I60" s="121"/>
    </row>
  </sheetData>
  <mergeCells count="27">
    <mergeCell ref="G45:I45"/>
    <mergeCell ref="G60:I60"/>
    <mergeCell ref="G43:I44"/>
    <mergeCell ref="J6:J19"/>
    <mergeCell ref="J20:J26"/>
    <mergeCell ref="B2:E2"/>
    <mergeCell ref="B3:B5"/>
    <mergeCell ref="K18:K19"/>
    <mergeCell ref="K14:K17"/>
    <mergeCell ref="K8:K13"/>
    <mergeCell ref="B6:B21"/>
    <mergeCell ref="L6:L19"/>
    <mergeCell ref="L29:L34"/>
    <mergeCell ref="L20:L28"/>
    <mergeCell ref="C3:C5"/>
    <mergeCell ref="J3:J5"/>
    <mergeCell ref="K3:K5"/>
    <mergeCell ref="L3:L5"/>
    <mergeCell ref="J27:J34"/>
    <mergeCell ref="F4:F5"/>
    <mergeCell ref="E4:E5"/>
    <mergeCell ref="D4:D5"/>
    <mergeCell ref="D3:I3"/>
    <mergeCell ref="E20:F21"/>
    <mergeCell ref="G20:H21"/>
    <mergeCell ref="K20:K34"/>
    <mergeCell ref="K6:K7"/>
  </mergeCells>
  <hyperlinks>
    <hyperlink ref="L6:L19" r:id="rId1" display="Consultoría - Determinaccion de datos de densidades de especies forestales -Version Semi final -02.05.2020" xr:uid="{00000000-0004-0000-0100-000000000000}"/>
    <hyperlink ref="L20:L28" r:id="rId2" display="Especies usadas para leña" xr:uid="{00000000-0004-0000-0100-000001000000}"/>
    <hyperlink ref="L29:L34" r:id="rId3" display="Consumo de leña - FINAL" xr:uid="{00000000-0004-0000-0100-000002000000}"/>
  </hyperlink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4"/>
  <sheetViews>
    <sheetView zoomScale="90" zoomScaleNormal="90" workbookViewId="0">
      <selection activeCell="B1" sqref="B1:C1"/>
    </sheetView>
  </sheetViews>
  <sheetFormatPr baseColWidth="10" defaultColWidth="11.42578125" defaultRowHeight="15" x14ac:dyDescent="0.25"/>
  <cols>
    <col min="1" max="1" width="6" customWidth="1"/>
    <col min="2" max="2" width="21.140625" customWidth="1"/>
    <col min="3" max="3" width="10.7109375" customWidth="1"/>
    <col min="9" max="9" width="28" customWidth="1"/>
    <col min="10" max="10" width="21.7109375" customWidth="1"/>
  </cols>
  <sheetData>
    <row r="1" spans="2:10" x14ac:dyDescent="0.25">
      <c r="B1" s="162"/>
      <c r="C1" s="162" t="s">
        <v>122</v>
      </c>
    </row>
    <row r="2" spans="2:10" ht="16.5" thickBot="1" x14ac:dyDescent="0.3">
      <c r="B2" s="132" t="s">
        <v>31</v>
      </c>
      <c r="C2" s="132"/>
      <c r="D2" s="132"/>
      <c r="E2" s="132"/>
    </row>
    <row r="3" spans="2:10" ht="15" customHeight="1" x14ac:dyDescent="0.25">
      <c r="B3" s="133" t="s">
        <v>6</v>
      </c>
      <c r="C3" s="135" t="s">
        <v>32</v>
      </c>
      <c r="D3" s="126" t="s">
        <v>7</v>
      </c>
      <c r="E3" s="108"/>
      <c r="F3" s="108"/>
      <c r="G3" s="108"/>
      <c r="H3" s="109"/>
      <c r="I3" s="137" t="s">
        <v>33</v>
      </c>
      <c r="J3" s="139" t="s">
        <v>88</v>
      </c>
    </row>
    <row r="4" spans="2:10" ht="28.5" customHeight="1" thickBot="1" x14ac:dyDescent="0.3">
      <c r="B4" s="134"/>
      <c r="C4" s="136"/>
      <c r="D4" s="36" t="s">
        <v>89</v>
      </c>
      <c r="E4" s="13" t="s">
        <v>90</v>
      </c>
      <c r="F4" s="28" t="s">
        <v>91</v>
      </c>
      <c r="G4" s="28" t="s">
        <v>92</v>
      </c>
      <c r="H4" s="28" t="s">
        <v>93</v>
      </c>
      <c r="I4" s="138"/>
      <c r="J4" s="136"/>
    </row>
    <row r="5" spans="2:10" ht="19.5" customHeight="1" x14ac:dyDescent="0.25">
      <c r="B5" s="129" t="s">
        <v>94</v>
      </c>
      <c r="C5" s="20">
        <v>2006</v>
      </c>
      <c r="D5" s="26">
        <v>3043.2999999999975</v>
      </c>
      <c r="E5" s="25">
        <v>44741.828000000001</v>
      </c>
      <c r="F5" s="24"/>
      <c r="G5" s="23">
        <f t="shared" ref="G5:G14" si="0">SUM(E5:F5)</f>
        <v>44741.828000000001</v>
      </c>
      <c r="H5" s="24">
        <v>47785.127999999997</v>
      </c>
      <c r="I5" s="128" t="s">
        <v>95</v>
      </c>
      <c r="J5" s="123" t="s">
        <v>96</v>
      </c>
    </row>
    <row r="6" spans="2:10" x14ac:dyDescent="0.25">
      <c r="B6" s="130"/>
      <c r="C6" s="15">
        <v>2007</v>
      </c>
      <c r="D6" s="26">
        <v>3504.9999999999982</v>
      </c>
      <c r="E6" s="25">
        <v>53251.582333333339</v>
      </c>
      <c r="F6" s="24"/>
      <c r="G6" s="23">
        <f t="shared" si="0"/>
        <v>53251.582333333339</v>
      </c>
      <c r="H6" s="24">
        <v>56756.582333333339</v>
      </c>
      <c r="I6" s="127"/>
      <c r="J6" s="124"/>
    </row>
    <row r="7" spans="2:10" x14ac:dyDescent="0.25">
      <c r="B7" s="130"/>
      <c r="C7" s="15">
        <v>2008</v>
      </c>
      <c r="D7" s="26">
        <v>3966.6999999999989</v>
      </c>
      <c r="E7" s="25">
        <v>61761.33666666667</v>
      </c>
      <c r="F7" s="24"/>
      <c r="G7" s="23">
        <f t="shared" si="0"/>
        <v>61761.33666666667</v>
      </c>
      <c r="H7" s="24">
        <v>65728.036666666667</v>
      </c>
      <c r="I7" s="127"/>
      <c r="J7" s="124"/>
    </row>
    <row r="8" spans="2:10" ht="15" customHeight="1" x14ac:dyDescent="0.25">
      <c r="B8" s="130"/>
      <c r="C8" s="15">
        <v>2009</v>
      </c>
      <c r="D8" s="26">
        <v>4428.3999999999996</v>
      </c>
      <c r="E8" s="25">
        <v>37416.723999999995</v>
      </c>
      <c r="F8" s="22">
        <v>2071.3949564391914</v>
      </c>
      <c r="G8" s="23">
        <f t="shared" si="0"/>
        <v>39488.118956439183</v>
      </c>
      <c r="H8" s="24">
        <v>43916.518956439191</v>
      </c>
      <c r="I8" s="127"/>
      <c r="J8" s="124"/>
    </row>
    <row r="9" spans="2:10" ht="15" customHeight="1" x14ac:dyDescent="0.25">
      <c r="B9" s="130"/>
      <c r="C9" s="58">
        <v>2010</v>
      </c>
      <c r="D9" s="57">
        <v>4890.1000000000004</v>
      </c>
      <c r="E9" s="25">
        <v>70271.091</v>
      </c>
      <c r="F9" s="22">
        <v>2106.9872515327233</v>
      </c>
      <c r="G9" s="56">
        <f t="shared" si="0"/>
        <v>72378.07825153273</v>
      </c>
      <c r="H9" s="24">
        <v>77268.178251532736</v>
      </c>
      <c r="I9" s="127"/>
      <c r="J9" s="124"/>
    </row>
    <row r="10" spans="2:10" x14ac:dyDescent="0.25">
      <c r="B10" s="130"/>
      <c r="C10" s="15">
        <v>2011</v>
      </c>
      <c r="D10" s="26">
        <v>4439.5</v>
      </c>
      <c r="E10" s="25">
        <v>111772.952</v>
      </c>
      <c r="F10" s="22">
        <v>898.69365505049609</v>
      </c>
      <c r="G10" s="23">
        <f t="shared" si="0"/>
        <v>112671.6456550505</v>
      </c>
      <c r="H10" s="24">
        <v>117111.1456550505</v>
      </c>
      <c r="I10" s="14" t="s">
        <v>97</v>
      </c>
      <c r="J10" s="124"/>
    </row>
    <row r="11" spans="2:10" ht="15" customHeight="1" x14ac:dyDescent="0.25">
      <c r="B11" s="130"/>
      <c r="C11" s="15">
        <v>2012</v>
      </c>
      <c r="D11" s="26">
        <v>3359.4</v>
      </c>
      <c r="E11" s="25">
        <v>124124.92200000001</v>
      </c>
      <c r="F11" s="22">
        <v>3932.133459354618</v>
      </c>
      <c r="G11" s="23">
        <f t="shared" si="0"/>
        <v>128057.05545935463</v>
      </c>
      <c r="H11" s="24">
        <v>131416.45545935462</v>
      </c>
      <c r="I11" s="127" t="s">
        <v>98</v>
      </c>
      <c r="J11" s="124"/>
    </row>
    <row r="12" spans="2:10" x14ac:dyDescent="0.25">
      <c r="B12" s="130"/>
      <c r="C12" s="58">
        <v>2013</v>
      </c>
      <c r="D12" s="57">
        <v>3954.9</v>
      </c>
      <c r="E12" s="25">
        <v>106559.76950000001</v>
      </c>
      <c r="F12" s="22">
        <v>4766.5891727635008</v>
      </c>
      <c r="G12" s="56">
        <f t="shared" si="0"/>
        <v>111326.35867276351</v>
      </c>
      <c r="H12" s="24">
        <v>115281.25867276351</v>
      </c>
      <c r="I12" s="127"/>
      <c r="J12" s="124"/>
    </row>
    <row r="13" spans="2:10" ht="15" customHeight="1" x14ac:dyDescent="0.25">
      <c r="B13" s="130"/>
      <c r="C13" s="15">
        <v>2014</v>
      </c>
      <c r="D13" s="26">
        <v>4618.16</v>
      </c>
      <c r="E13" s="25">
        <v>98579.915199999989</v>
      </c>
      <c r="F13" s="22">
        <v>3758.310978946859</v>
      </c>
      <c r="G13" s="23">
        <f t="shared" si="0"/>
        <v>102338.22617894685</v>
      </c>
      <c r="H13" s="24">
        <v>106956.38617894685</v>
      </c>
      <c r="I13" s="127"/>
      <c r="J13" s="124"/>
    </row>
    <row r="14" spans="2:10" x14ac:dyDescent="0.25">
      <c r="B14" s="130"/>
      <c r="C14" s="15">
        <v>2015</v>
      </c>
      <c r="D14" s="26">
        <v>3873.32</v>
      </c>
      <c r="E14" s="25">
        <v>125573.77529999999</v>
      </c>
      <c r="F14" s="22">
        <v>4359.4971202644019</v>
      </c>
      <c r="G14" s="23">
        <f t="shared" si="0"/>
        <v>129933.2724202644</v>
      </c>
      <c r="H14" s="24">
        <v>133806.59242026441</v>
      </c>
      <c r="I14" s="127" t="s">
        <v>99</v>
      </c>
      <c r="J14" s="124"/>
    </row>
    <row r="15" spans="2:10" ht="15" customHeight="1" x14ac:dyDescent="0.25">
      <c r="B15" s="131"/>
      <c r="I15" s="127"/>
      <c r="J15" s="124"/>
    </row>
    <row r="16" spans="2:10" ht="15" customHeight="1" x14ac:dyDescent="0.25">
      <c r="I16" s="127" t="s">
        <v>100</v>
      </c>
      <c r="J16" s="124"/>
    </row>
    <row r="17" spans="9:10" x14ac:dyDescent="0.25">
      <c r="I17" s="127"/>
      <c r="J17" s="124"/>
    </row>
    <row r="18" spans="9:10" ht="15" customHeight="1" x14ac:dyDescent="0.25">
      <c r="I18" s="127"/>
      <c r="J18" s="124"/>
    </row>
    <row r="19" spans="9:10" x14ac:dyDescent="0.25">
      <c r="I19" s="127"/>
      <c r="J19" s="124"/>
    </row>
    <row r="20" spans="9:10" x14ac:dyDescent="0.25">
      <c r="I20" s="127"/>
      <c r="J20" s="124"/>
    </row>
    <row r="21" spans="9:10" ht="15" customHeight="1" x14ac:dyDescent="0.25">
      <c r="I21" s="127" t="s">
        <v>101</v>
      </c>
      <c r="J21" s="124"/>
    </row>
    <row r="22" spans="9:10" x14ac:dyDescent="0.25">
      <c r="I22" s="127"/>
      <c r="J22" s="124"/>
    </row>
    <row r="23" spans="9:10" x14ac:dyDescent="0.25">
      <c r="I23" s="127"/>
      <c r="J23" s="124"/>
    </row>
    <row r="24" spans="9:10" x14ac:dyDescent="0.25">
      <c r="I24" s="127"/>
      <c r="J24" s="125"/>
    </row>
  </sheetData>
  <mergeCells count="13">
    <mergeCell ref="B5:B15"/>
    <mergeCell ref="B2:E2"/>
    <mergeCell ref="B3:B4"/>
    <mergeCell ref="C3:C4"/>
    <mergeCell ref="I3:I4"/>
    <mergeCell ref="J5:J24"/>
    <mergeCell ref="D3:H3"/>
    <mergeCell ref="I16:I20"/>
    <mergeCell ref="I5:I9"/>
    <mergeCell ref="I21:I24"/>
    <mergeCell ref="I11:I13"/>
    <mergeCell ref="I14:I15"/>
    <mergeCell ref="J3:J4"/>
  </mergeCells>
  <pageMargins left="0.7" right="0.7" top="0.75" bottom="0.75" header="0.3" footer="0.3"/>
  <pageSetup orientation="portrait" horizontalDpi="300" verticalDpi="300" r:id="rId1"/>
  <ignoredErrors>
    <ignoredError sqref="G5:G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26"/>
  <sheetViews>
    <sheetView zoomScale="90" zoomScaleNormal="90" workbookViewId="0">
      <selection activeCell="B1" sqref="B1:C1"/>
    </sheetView>
  </sheetViews>
  <sheetFormatPr baseColWidth="10" defaultColWidth="11.42578125" defaultRowHeight="15" x14ac:dyDescent="0.25"/>
  <cols>
    <col min="1" max="1" width="6" customWidth="1"/>
    <col min="2" max="2" width="20.42578125" customWidth="1"/>
    <col min="3" max="3" width="11.42578125" customWidth="1"/>
    <col min="4" max="4" width="15.7109375" customWidth="1"/>
    <col min="5" max="5" width="13.85546875" customWidth="1"/>
    <col min="6" max="6" width="31.42578125" customWidth="1"/>
    <col min="7" max="7" width="28" customWidth="1"/>
  </cols>
  <sheetData>
    <row r="1" spans="2:8" x14ac:dyDescent="0.25">
      <c r="B1" s="162"/>
      <c r="C1" s="162" t="s">
        <v>122</v>
      </c>
    </row>
    <row r="2" spans="2:8" ht="16.5" thickBot="1" x14ac:dyDescent="0.3">
      <c r="B2" s="114" t="s">
        <v>31</v>
      </c>
      <c r="C2" s="114"/>
      <c r="D2" s="114"/>
      <c r="E2" s="114"/>
    </row>
    <row r="3" spans="2:8" ht="25.5" customHeight="1" x14ac:dyDescent="0.25">
      <c r="B3" s="141" t="s">
        <v>6</v>
      </c>
      <c r="C3" s="143" t="s">
        <v>32</v>
      </c>
      <c r="D3" s="147" t="s">
        <v>7</v>
      </c>
      <c r="E3" s="147"/>
      <c r="F3" s="109" t="s">
        <v>33</v>
      </c>
      <c r="G3" s="146" t="s">
        <v>88</v>
      </c>
    </row>
    <row r="4" spans="2:8" ht="42" customHeight="1" x14ac:dyDescent="0.25">
      <c r="B4" s="142"/>
      <c r="C4" s="144"/>
      <c r="D4" s="60" t="s">
        <v>102</v>
      </c>
      <c r="E4" s="61" t="s">
        <v>103</v>
      </c>
      <c r="F4" s="145"/>
      <c r="G4" s="144"/>
    </row>
    <row r="5" spans="2:8" ht="15.75" customHeight="1" x14ac:dyDescent="0.25">
      <c r="B5" s="76" t="s">
        <v>104</v>
      </c>
      <c r="C5" s="62">
        <v>2006</v>
      </c>
      <c r="D5" s="62">
        <v>27733.1</v>
      </c>
      <c r="E5" s="62">
        <v>36052.529228752108</v>
      </c>
      <c r="F5" s="140" t="s">
        <v>105</v>
      </c>
      <c r="G5" s="100" t="s">
        <v>106</v>
      </c>
    </row>
    <row r="6" spans="2:8" ht="13.5" customHeight="1" x14ac:dyDescent="0.25">
      <c r="B6" s="76"/>
      <c r="C6" s="62">
        <v>2007</v>
      </c>
      <c r="D6" s="62">
        <v>49078.666666666672</v>
      </c>
      <c r="E6" s="62">
        <v>61987.066966021157</v>
      </c>
      <c r="F6" s="140"/>
      <c r="G6" s="100"/>
    </row>
    <row r="7" spans="2:8" ht="13.5" customHeight="1" x14ac:dyDescent="0.25">
      <c r="B7" s="76"/>
      <c r="C7" s="62">
        <v>2008</v>
      </c>
      <c r="D7" s="62">
        <v>29993.73333333333</v>
      </c>
      <c r="E7" s="62">
        <v>37823.922485975476</v>
      </c>
      <c r="F7" s="140"/>
      <c r="G7" s="100"/>
      <c r="H7" s="32"/>
    </row>
    <row r="8" spans="2:8" ht="14.25" customHeight="1" x14ac:dyDescent="0.25">
      <c r="B8" s="76"/>
      <c r="C8" s="62">
        <v>2009</v>
      </c>
      <c r="D8" s="62">
        <v>36992.9</v>
      </c>
      <c r="E8" s="62">
        <v>46588.835753177016</v>
      </c>
      <c r="F8" s="140"/>
      <c r="G8" s="100"/>
      <c r="H8" s="33"/>
    </row>
    <row r="9" spans="2:8" ht="13.5" customHeight="1" x14ac:dyDescent="0.25">
      <c r="B9" s="76"/>
      <c r="C9" s="62">
        <v>2010</v>
      </c>
      <c r="D9" s="62">
        <v>35961.699999999997</v>
      </c>
      <c r="E9" s="62">
        <v>45239.818599999999</v>
      </c>
      <c r="F9" s="140"/>
      <c r="G9" s="100"/>
      <c r="H9" s="33"/>
    </row>
    <row r="10" spans="2:8" ht="13.5" customHeight="1" x14ac:dyDescent="0.25">
      <c r="B10" s="76"/>
      <c r="C10" s="62">
        <v>2011</v>
      </c>
      <c r="D10" s="62">
        <v>35525.9</v>
      </c>
      <c r="E10" s="62">
        <v>44585.004499999995</v>
      </c>
      <c r="F10" s="140"/>
      <c r="G10" s="100"/>
      <c r="H10" s="33"/>
    </row>
    <row r="11" spans="2:8" ht="15" customHeight="1" x14ac:dyDescent="0.25">
      <c r="B11" s="76"/>
      <c r="C11" s="62">
        <v>2012</v>
      </c>
      <c r="D11" s="62">
        <v>42604.899999999994</v>
      </c>
      <c r="E11" s="62">
        <v>53426.544599999994</v>
      </c>
      <c r="F11" s="140"/>
      <c r="G11" s="100"/>
    </row>
    <row r="12" spans="2:8" ht="15" customHeight="1" x14ac:dyDescent="0.25">
      <c r="B12" s="76"/>
      <c r="C12" s="62">
        <v>2013</v>
      </c>
      <c r="D12" s="62">
        <v>45975.03</v>
      </c>
      <c r="E12" s="62">
        <v>57744.63768</v>
      </c>
      <c r="F12" s="140"/>
      <c r="G12" s="100"/>
    </row>
    <row r="13" spans="2:8" ht="15.75" customHeight="1" x14ac:dyDescent="0.25">
      <c r="B13" s="76"/>
      <c r="C13" s="62">
        <v>2014</v>
      </c>
      <c r="D13" s="62">
        <v>57171.399999999994</v>
      </c>
      <c r="E13" s="62">
        <v>71464.25</v>
      </c>
      <c r="F13" s="140"/>
      <c r="G13" s="100"/>
    </row>
    <row r="14" spans="2:8" ht="15.75" customHeight="1" x14ac:dyDescent="0.25">
      <c r="B14" s="76"/>
      <c r="C14" s="62">
        <v>2015</v>
      </c>
      <c r="D14" s="62">
        <v>59122.27</v>
      </c>
      <c r="E14" s="62">
        <v>74257.571119999993</v>
      </c>
      <c r="F14" s="140"/>
      <c r="G14" s="100"/>
    </row>
    <row r="15" spans="2:8" ht="15" customHeight="1" x14ac:dyDescent="0.25"/>
    <row r="16" spans="2:8" ht="15" customHeight="1" x14ac:dyDescent="0.25"/>
    <row r="19" spans="2:5" ht="15.75" customHeight="1" x14ac:dyDescent="0.25"/>
    <row r="23" spans="2:5" ht="14.25" customHeight="1" x14ac:dyDescent="0.25"/>
    <row r="24" spans="2:5" ht="36" customHeight="1" x14ac:dyDescent="0.25"/>
    <row r="26" spans="2:5" x14ac:dyDescent="0.25">
      <c r="B26" s="30"/>
      <c r="C26" s="30"/>
      <c r="D26" s="30"/>
      <c r="E26" s="31"/>
    </row>
  </sheetData>
  <mergeCells count="9">
    <mergeCell ref="B5:B14"/>
    <mergeCell ref="G5:G14"/>
    <mergeCell ref="F5:F14"/>
    <mergeCell ref="B2:E2"/>
    <mergeCell ref="B3:B4"/>
    <mergeCell ref="C3:C4"/>
    <mergeCell ref="F3:F4"/>
    <mergeCell ref="G3:G4"/>
    <mergeCell ref="D3:E3"/>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8702-4B33-4EAE-A09B-E3B54CE43975}">
  <dimension ref="A1:N28"/>
  <sheetViews>
    <sheetView tabSelected="1" workbookViewId="0">
      <selection activeCell="E17" sqref="E17"/>
    </sheetView>
  </sheetViews>
  <sheetFormatPr baseColWidth="10" defaultColWidth="11.42578125" defaultRowHeight="15" x14ac:dyDescent="0.25"/>
  <cols>
    <col min="12" max="12" width="32.5703125" customWidth="1"/>
    <col min="13" max="13" width="50.85546875" bestFit="1" customWidth="1"/>
    <col min="14" max="14" width="54.42578125" bestFit="1" customWidth="1"/>
  </cols>
  <sheetData>
    <row r="1" spans="1:14" ht="16.5" thickBot="1" x14ac:dyDescent="0.3">
      <c r="A1" s="114" t="s">
        <v>31</v>
      </c>
      <c r="B1" s="148"/>
      <c r="C1" s="148"/>
      <c r="D1" s="148"/>
      <c r="E1" s="148"/>
      <c r="F1" s="162"/>
      <c r="G1" s="162" t="s">
        <v>122</v>
      </c>
    </row>
    <row r="2" spans="1:14" x14ac:dyDescent="0.25">
      <c r="A2" s="149" t="s">
        <v>6</v>
      </c>
      <c r="B2" s="78" t="s">
        <v>32</v>
      </c>
      <c r="C2" s="78" t="s">
        <v>7</v>
      </c>
      <c r="D2" s="78"/>
      <c r="E2" s="78"/>
      <c r="F2" s="78"/>
      <c r="G2" s="78"/>
      <c r="H2" s="78"/>
      <c r="I2" s="78"/>
      <c r="J2" s="78"/>
      <c r="K2" s="78"/>
      <c r="L2" s="135" t="s">
        <v>33</v>
      </c>
      <c r="M2" s="135" t="s">
        <v>107</v>
      </c>
      <c r="N2" s="156" t="s">
        <v>10</v>
      </c>
    </row>
    <row r="3" spans="1:14" x14ac:dyDescent="0.25">
      <c r="A3" s="150"/>
      <c r="B3" s="78"/>
      <c r="C3" s="78" t="s">
        <v>108</v>
      </c>
      <c r="D3" s="78"/>
      <c r="E3" s="78"/>
      <c r="F3" s="78"/>
      <c r="G3" s="78"/>
      <c r="H3" s="78"/>
      <c r="I3" s="78"/>
      <c r="J3" s="78"/>
      <c r="K3" s="78"/>
      <c r="L3" s="152"/>
      <c r="M3" s="152"/>
      <c r="N3" s="157"/>
    </row>
    <row r="4" spans="1:14" ht="29.25" thickBot="1" x14ac:dyDescent="0.3">
      <c r="A4" s="151"/>
      <c r="B4" s="78"/>
      <c r="C4" s="75" t="s">
        <v>109</v>
      </c>
      <c r="D4" s="75" t="s">
        <v>38</v>
      </c>
      <c r="E4" s="75" t="s">
        <v>110</v>
      </c>
      <c r="F4" s="75" t="s">
        <v>40</v>
      </c>
      <c r="G4" s="75" t="s">
        <v>111</v>
      </c>
      <c r="H4" s="75" t="s">
        <v>112</v>
      </c>
      <c r="I4" s="75" t="s">
        <v>113</v>
      </c>
      <c r="J4" s="75" t="s">
        <v>114</v>
      </c>
      <c r="K4" s="75" t="s">
        <v>115</v>
      </c>
      <c r="L4" s="153"/>
      <c r="M4" s="153"/>
      <c r="N4" s="158"/>
    </row>
    <row r="5" spans="1:14" x14ac:dyDescent="0.25">
      <c r="A5" s="154" t="s">
        <v>116</v>
      </c>
      <c r="B5" s="21">
        <v>2006</v>
      </c>
      <c r="C5" s="29">
        <v>446</v>
      </c>
      <c r="D5" s="29">
        <v>0</v>
      </c>
      <c r="E5" s="29">
        <v>537.5</v>
      </c>
      <c r="F5" s="29">
        <v>856.12</v>
      </c>
      <c r="G5" s="29">
        <v>0</v>
      </c>
      <c r="H5" s="29">
        <v>1629.25</v>
      </c>
      <c r="I5" s="29">
        <v>4560.88</v>
      </c>
      <c r="J5" s="29">
        <v>54</v>
      </c>
      <c r="K5" s="29">
        <v>31558.5</v>
      </c>
      <c r="L5" s="125" t="s">
        <v>117</v>
      </c>
      <c r="M5" s="159" t="s">
        <v>43</v>
      </c>
      <c r="N5" s="87" t="s">
        <v>118</v>
      </c>
    </row>
    <row r="6" spans="1:14" x14ac:dyDescent="0.25">
      <c r="A6" s="155"/>
      <c r="B6" s="17">
        <v>2007</v>
      </c>
      <c r="C6" s="29">
        <v>754</v>
      </c>
      <c r="D6" s="29">
        <v>139.69999999999999</v>
      </c>
      <c r="E6" s="29">
        <v>409.45</v>
      </c>
      <c r="F6" s="29">
        <v>1866.01</v>
      </c>
      <c r="G6" s="29">
        <v>1</v>
      </c>
      <c r="H6" s="29">
        <v>280.01</v>
      </c>
      <c r="I6" s="29">
        <v>6178.3099999999995</v>
      </c>
      <c r="J6" s="29">
        <v>140</v>
      </c>
      <c r="K6" s="29">
        <v>32221.8</v>
      </c>
      <c r="L6" s="100"/>
      <c r="M6" s="160"/>
      <c r="N6" s="87"/>
    </row>
    <row r="7" spans="1:14" x14ac:dyDescent="0.25">
      <c r="A7" s="155"/>
      <c r="B7" s="17">
        <v>2008</v>
      </c>
      <c r="C7" s="29">
        <v>258</v>
      </c>
      <c r="D7" s="29">
        <v>0.5</v>
      </c>
      <c r="E7" s="29">
        <v>50</v>
      </c>
      <c r="F7" s="29">
        <v>522.49</v>
      </c>
      <c r="G7" s="29">
        <v>20</v>
      </c>
      <c r="H7" s="29">
        <v>177.14</v>
      </c>
      <c r="I7" s="29">
        <v>2478.98</v>
      </c>
      <c r="J7" s="29">
        <v>379.5</v>
      </c>
      <c r="K7" s="29">
        <v>32077.8</v>
      </c>
      <c r="L7" s="100"/>
      <c r="M7" s="160"/>
      <c r="N7" s="87"/>
    </row>
    <row r="8" spans="1:14" x14ac:dyDescent="0.25">
      <c r="A8" s="155"/>
      <c r="B8" s="17">
        <v>2009</v>
      </c>
      <c r="C8" s="29">
        <v>513</v>
      </c>
      <c r="D8" s="29">
        <v>37</v>
      </c>
      <c r="E8" s="29">
        <v>234.75</v>
      </c>
      <c r="F8" s="29">
        <v>757.6</v>
      </c>
      <c r="G8" s="29">
        <v>0</v>
      </c>
      <c r="H8" s="29">
        <v>522.34</v>
      </c>
      <c r="I8" s="29">
        <v>2844.0299999999997</v>
      </c>
      <c r="J8" s="29">
        <v>78.58</v>
      </c>
      <c r="K8" s="29">
        <v>30627</v>
      </c>
      <c r="L8" s="100"/>
      <c r="M8" s="161"/>
      <c r="N8" s="87"/>
    </row>
    <row r="9" spans="1:14" x14ac:dyDescent="0.25">
      <c r="A9" s="155"/>
      <c r="B9" s="54">
        <v>2010</v>
      </c>
      <c r="C9" s="55">
        <v>264</v>
      </c>
      <c r="D9" s="55">
        <v>4</v>
      </c>
      <c r="E9" s="55">
        <v>47.5</v>
      </c>
      <c r="F9" s="55">
        <v>581.92999999999995</v>
      </c>
      <c r="G9" s="55">
        <v>0</v>
      </c>
      <c r="H9" s="59">
        <v>91.75</v>
      </c>
      <c r="I9" s="55">
        <v>1570.5900000000001</v>
      </c>
      <c r="J9" s="55">
        <v>5.51</v>
      </c>
      <c r="K9" s="55">
        <v>31502.7</v>
      </c>
      <c r="L9" s="100"/>
      <c r="M9" s="123" t="s">
        <v>119</v>
      </c>
      <c r="N9" s="87"/>
    </row>
    <row r="10" spans="1:14" x14ac:dyDescent="0.25">
      <c r="A10" s="155"/>
      <c r="B10" s="17">
        <v>2011</v>
      </c>
      <c r="C10" s="29">
        <v>217</v>
      </c>
      <c r="D10" s="29">
        <v>0</v>
      </c>
      <c r="E10" s="29">
        <v>0.01</v>
      </c>
      <c r="F10" s="29">
        <v>215.45</v>
      </c>
      <c r="G10" s="29">
        <v>0</v>
      </c>
      <c r="H10" s="29">
        <v>65.099999999999994</v>
      </c>
      <c r="I10" s="29">
        <v>1601.15</v>
      </c>
      <c r="J10" s="29">
        <v>0</v>
      </c>
      <c r="K10" s="29">
        <v>29564.100000000002</v>
      </c>
      <c r="L10" s="100"/>
      <c r="M10" s="124"/>
      <c r="N10" s="87"/>
    </row>
    <row r="11" spans="1:14" x14ac:dyDescent="0.25">
      <c r="A11" s="155"/>
      <c r="B11" s="17">
        <v>2012</v>
      </c>
      <c r="C11" s="29">
        <v>157</v>
      </c>
      <c r="D11" s="29">
        <v>6</v>
      </c>
      <c r="E11" s="29">
        <v>43</v>
      </c>
      <c r="F11" s="29">
        <v>805.05</v>
      </c>
      <c r="G11" s="29">
        <v>0</v>
      </c>
      <c r="H11" s="29">
        <v>156.12</v>
      </c>
      <c r="I11" s="29">
        <v>1211.6799999999998</v>
      </c>
      <c r="J11" s="29">
        <v>210</v>
      </c>
      <c r="K11" s="29">
        <v>30634.2</v>
      </c>
      <c r="L11" s="100"/>
      <c r="M11" s="124"/>
      <c r="N11" s="87"/>
    </row>
    <row r="12" spans="1:14" x14ac:dyDescent="0.25">
      <c r="A12" s="155"/>
      <c r="B12" s="54">
        <v>2013</v>
      </c>
      <c r="C12" s="55">
        <v>179</v>
      </c>
      <c r="D12" s="55">
        <v>244</v>
      </c>
      <c r="E12" s="55">
        <v>136</v>
      </c>
      <c r="F12" s="55">
        <v>1833.98</v>
      </c>
      <c r="G12" s="55">
        <v>23</v>
      </c>
      <c r="H12" s="55">
        <v>1185.55</v>
      </c>
      <c r="I12" s="55">
        <v>1611.68</v>
      </c>
      <c r="J12" s="55">
        <v>93.67</v>
      </c>
      <c r="K12" s="55">
        <v>33795.9</v>
      </c>
      <c r="L12" s="100"/>
      <c r="M12" s="124"/>
      <c r="N12" s="87"/>
    </row>
    <row r="13" spans="1:14" x14ac:dyDescent="0.25">
      <c r="A13" s="155"/>
      <c r="B13" s="17">
        <v>2014</v>
      </c>
      <c r="C13" s="29">
        <v>680</v>
      </c>
      <c r="D13" s="29">
        <v>0</v>
      </c>
      <c r="E13" s="29">
        <v>51.5</v>
      </c>
      <c r="F13" s="29">
        <v>404.49</v>
      </c>
      <c r="G13" s="29">
        <v>0</v>
      </c>
      <c r="H13" s="29">
        <v>301.31</v>
      </c>
      <c r="I13" s="29">
        <v>2915.4300000000003</v>
      </c>
      <c r="J13" s="29">
        <v>68</v>
      </c>
      <c r="K13" s="29">
        <v>36246.6</v>
      </c>
      <c r="L13" s="100"/>
      <c r="M13" s="124"/>
      <c r="N13" s="87"/>
    </row>
    <row r="14" spans="1:14" x14ac:dyDescent="0.25">
      <c r="A14" s="155"/>
      <c r="B14" s="17">
        <v>2015</v>
      </c>
      <c r="C14" s="29">
        <v>4716</v>
      </c>
      <c r="D14" s="29">
        <v>1634.5</v>
      </c>
      <c r="E14" s="29">
        <v>3014.46</v>
      </c>
      <c r="F14" s="29">
        <v>7639.13</v>
      </c>
      <c r="G14" s="29">
        <v>4.5</v>
      </c>
      <c r="H14" s="29">
        <v>783.14</v>
      </c>
      <c r="I14" s="29">
        <v>17099.22</v>
      </c>
      <c r="J14" s="29">
        <v>674.44</v>
      </c>
      <c r="K14" s="29">
        <v>37280.700000000004</v>
      </c>
      <c r="L14" s="100"/>
      <c r="M14" s="124"/>
      <c r="N14" s="87"/>
    </row>
    <row r="15" spans="1:14" x14ac:dyDescent="0.25">
      <c r="L15" s="100"/>
      <c r="M15" s="124"/>
      <c r="N15" s="87"/>
    </row>
    <row r="16" spans="1:14" x14ac:dyDescent="0.25">
      <c r="L16" s="100"/>
      <c r="M16" s="125"/>
      <c r="N16" s="87"/>
    </row>
    <row r="17" spans="12:14" x14ac:dyDescent="0.25">
      <c r="L17" s="100"/>
      <c r="M17" s="100" t="s">
        <v>120</v>
      </c>
      <c r="N17" s="87"/>
    </row>
    <row r="18" spans="12:14" x14ac:dyDescent="0.25">
      <c r="L18" s="100"/>
      <c r="M18" s="100"/>
      <c r="N18" s="87"/>
    </row>
    <row r="19" spans="12:14" x14ac:dyDescent="0.25">
      <c r="L19" s="100"/>
      <c r="M19" s="100"/>
      <c r="N19" s="87"/>
    </row>
    <row r="20" spans="12:14" x14ac:dyDescent="0.25">
      <c r="L20" s="100" t="s">
        <v>117</v>
      </c>
      <c r="M20" s="100"/>
      <c r="N20" s="87"/>
    </row>
    <row r="21" spans="12:14" x14ac:dyDescent="0.25">
      <c r="L21" s="100"/>
      <c r="M21" s="100"/>
      <c r="N21" s="87"/>
    </row>
    <row r="22" spans="12:14" x14ac:dyDescent="0.25">
      <c r="L22" s="100"/>
      <c r="M22" s="100"/>
      <c r="N22" s="87"/>
    </row>
    <row r="23" spans="12:14" x14ac:dyDescent="0.25">
      <c r="L23" s="100"/>
      <c r="M23" s="100" t="s">
        <v>121</v>
      </c>
      <c r="N23" s="87"/>
    </row>
    <row r="24" spans="12:14" x14ac:dyDescent="0.25">
      <c r="L24" s="100"/>
      <c r="M24" s="100"/>
      <c r="N24" s="87"/>
    </row>
    <row r="25" spans="12:14" x14ac:dyDescent="0.25">
      <c r="L25" s="100"/>
      <c r="M25" s="100"/>
      <c r="N25" s="87"/>
    </row>
    <row r="26" spans="12:14" x14ac:dyDescent="0.25">
      <c r="L26" s="100"/>
      <c r="M26" s="100"/>
      <c r="N26" s="87"/>
    </row>
    <row r="27" spans="12:14" x14ac:dyDescent="0.25">
      <c r="L27" s="100"/>
      <c r="M27" s="100"/>
      <c r="N27" s="87"/>
    </row>
    <row r="28" spans="12:14" x14ac:dyDescent="0.25">
      <c r="L28" s="100"/>
      <c r="M28" s="100"/>
      <c r="N28" s="88"/>
    </row>
  </sheetData>
  <mergeCells count="16">
    <mergeCell ref="A5:A14"/>
    <mergeCell ref="N2:N4"/>
    <mergeCell ref="C3:K3"/>
    <mergeCell ref="L5:L19"/>
    <mergeCell ref="M5:M8"/>
    <mergeCell ref="N5:N28"/>
    <mergeCell ref="M9:M16"/>
    <mergeCell ref="M17:M22"/>
    <mergeCell ref="L20:L28"/>
    <mergeCell ref="M23:M28"/>
    <mergeCell ref="M2:M4"/>
    <mergeCell ref="A1:E1"/>
    <mergeCell ref="A2:A4"/>
    <mergeCell ref="B2:B4"/>
    <mergeCell ref="C2:K2"/>
    <mergeCell ref="L2:L4"/>
  </mergeCells>
  <hyperlinks>
    <hyperlink ref="N17:N28" r:id="rId1" display="Incendios - Cuadro Final" xr:uid="{0B79E761-5D29-4AA4-8A4C-065D51DD65B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LEÑA</vt:lpstr>
      <vt:lpstr>Madera Plantación</vt:lpstr>
      <vt:lpstr>Madera Bosque Natural</vt:lpstr>
      <vt:lpstr>Incendios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dc:creator>
  <cp:keywords/>
  <dc:description/>
  <cp:lastModifiedBy>Isaias Martínez</cp:lastModifiedBy>
  <cp:revision/>
  <dcterms:created xsi:type="dcterms:W3CDTF">2020-09-17T16:12:16Z</dcterms:created>
  <dcterms:modified xsi:type="dcterms:W3CDTF">2023-03-09T17:00:51Z</dcterms:modified>
  <cp:category/>
  <cp:contentStatus/>
</cp:coreProperties>
</file>